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b.sharepoint.com/sites/GerenciadeSostenibilidad/Documentos compartidos/General/Reporting/Otros reportes/Data Pack/"/>
    </mc:Choice>
  </mc:AlternateContent>
  <xr:revisionPtr revIDLastSave="1015" documentId="8_{A73AA1A3-B182-4A08-A887-313057C544EB}" xr6:coauthVersionLast="47" xr6:coauthVersionMax="47" xr10:uidLastSave="{F3B4A4B8-FC15-45A8-99E8-D55A1954B62E}"/>
  <bookViews>
    <workbookView xWindow="-120" yWindow="-120" windowWidth="20730" windowHeight="11040" xr2:uid="{342E3629-20E8-4DCD-8AA8-A3FBF8ABE586}"/>
  </bookViews>
  <sheets>
    <sheet name="DataPack" sheetId="2" r:id="rId1"/>
    <sheet name="Social 2024" sheetId="5" r:id="rId2"/>
    <sheet name="Env 2024" sheetId="7" r:id="rId3"/>
    <sheet name="Gov 2024" sheetId="9" r:id="rId4"/>
    <sheet name="1Q 2025" sheetId="11" r:id="rId5"/>
    <sheet name="Summary" sheetId="10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0" i="5" l="1"/>
  <c r="O100" i="5" l="1"/>
  <c r="AX40" i="7" l="1"/>
  <c r="AQ40" i="7"/>
  <c r="AJ40" i="7"/>
  <c r="AC40" i="7"/>
  <c r="AB40" i="7"/>
  <c r="AA40" i="7"/>
  <c r="Z40" i="7"/>
  <c r="V40" i="7"/>
  <c r="U40" i="7"/>
  <c r="T40" i="7"/>
  <c r="S40" i="7"/>
  <c r="O40" i="7"/>
  <c r="N40" i="7"/>
  <c r="M40" i="7"/>
  <c r="L40" i="7"/>
  <c r="J40" i="7"/>
  <c r="BH31" i="7" l="1"/>
  <c r="BF31" i="7"/>
  <c r="AY31" i="7"/>
  <c r="AQ31" i="7"/>
  <c r="AP31" i="7"/>
  <c r="AH30" i="7"/>
  <c r="AH31" i="7" s="1"/>
  <c r="AG30" i="7"/>
  <c r="AG31" i="7"/>
  <c r="X31" i="7"/>
  <c r="O31" i="7" l="1"/>
  <c r="AN19" i="7"/>
  <c r="AG19" i="7"/>
  <c r="Y19" i="7"/>
  <c r="X19" i="7"/>
  <c r="Z19" i="7"/>
  <c r="S19" i="7"/>
  <c r="AW65" i="5" l="1"/>
  <c r="AW62" i="5"/>
  <c r="AV59" i="5"/>
  <c r="AW59" i="5"/>
  <c r="AW55" i="5"/>
  <c r="AV55" i="5"/>
  <c r="AW52" i="5"/>
  <c r="AV52" i="5"/>
  <c r="AW49" i="5"/>
  <c r="AV49" i="5"/>
  <c r="AW46" i="5"/>
  <c r="AV46" i="5"/>
  <c r="AV43" i="5"/>
  <c r="AW43" i="5"/>
  <c r="AW40" i="5"/>
  <c r="AW33" i="5"/>
  <c r="AP65" i="5"/>
  <c r="AP62" i="5"/>
  <c r="AP59" i="5"/>
  <c r="AP55" i="5"/>
  <c r="AP52" i="5"/>
  <c r="AP46" i="5"/>
  <c r="AO46" i="5"/>
  <c r="AO43" i="5"/>
  <c r="AP43" i="5"/>
  <c r="AO40" i="5"/>
  <c r="AP40" i="5"/>
  <c r="AP33" i="5"/>
  <c r="AO33" i="5"/>
  <c r="AN65" i="5"/>
  <c r="AN62" i="5"/>
  <c r="AM59" i="5"/>
  <c r="AM66" i="5" s="1"/>
  <c r="AN59" i="5"/>
  <c r="AM55" i="5"/>
  <c r="AM52" i="5"/>
  <c r="AN55" i="5"/>
  <c r="AN52" i="5"/>
  <c r="AM49" i="5"/>
  <c r="AN49" i="5"/>
  <c r="AM46" i="5"/>
  <c r="AN46" i="5"/>
  <c r="AM43" i="5"/>
  <c r="AN43" i="5"/>
  <c r="AN40" i="5"/>
  <c r="AN33" i="5"/>
  <c r="AG65" i="5"/>
  <c r="AG62" i="5"/>
  <c r="AG59" i="5"/>
  <c r="AF59" i="5"/>
  <c r="AG55" i="5"/>
  <c r="AF55" i="5"/>
  <c r="AG52" i="5"/>
  <c r="AF52" i="5"/>
  <c r="AG49" i="5"/>
  <c r="AF49" i="5"/>
  <c r="AG46" i="5"/>
  <c r="AF46" i="5"/>
  <c r="AF43" i="5"/>
  <c r="AG43" i="5"/>
  <c r="AG40" i="5"/>
  <c r="AG33" i="5"/>
  <c r="Z65" i="5"/>
  <c r="Z62" i="5"/>
  <c r="Y59" i="5"/>
  <c r="Y66" i="5" s="1"/>
  <c r="Z59" i="5"/>
  <c r="Y55" i="5"/>
  <c r="Z55" i="5"/>
  <c r="Y52" i="5"/>
  <c r="Z52" i="5"/>
  <c r="X49" i="5"/>
  <c r="Y49" i="5"/>
  <c r="Z49" i="5"/>
  <c r="Z46" i="5"/>
  <c r="Y46" i="5"/>
  <c r="X46" i="5"/>
  <c r="Z43" i="5"/>
  <c r="AW56" i="5" l="1"/>
  <c r="AW66" i="5"/>
  <c r="AV56" i="5"/>
  <c r="AP56" i="5"/>
  <c r="AG66" i="5"/>
  <c r="AP66" i="5"/>
  <c r="AN66" i="5"/>
  <c r="AF56" i="5"/>
  <c r="AN56" i="5"/>
  <c r="Z56" i="5"/>
  <c r="Z66" i="5"/>
  <c r="AM56" i="5"/>
  <c r="AG56" i="5"/>
  <c r="Y43" i="5"/>
  <c r="Y56" i="5" s="1"/>
  <c r="Z40" i="5"/>
  <c r="Z33" i="5"/>
  <c r="S65" i="5"/>
  <c r="S62" i="5"/>
  <c r="R59" i="5"/>
  <c r="S59" i="5"/>
  <c r="R55" i="5"/>
  <c r="R49" i="5"/>
  <c r="R46" i="5"/>
  <c r="R52" i="5"/>
  <c r="S55" i="5"/>
  <c r="S52" i="5"/>
  <c r="S49" i="5"/>
  <c r="S46" i="5"/>
  <c r="S43" i="5"/>
  <c r="S56" i="5" s="1"/>
  <c r="R43" i="5"/>
  <c r="S40" i="5"/>
  <c r="S33" i="5"/>
  <c r="L65" i="5"/>
  <c r="L62" i="5"/>
  <c r="L59" i="5"/>
  <c r="L55" i="5"/>
  <c r="L52" i="5"/>
  <c r="L49" i="5"/>
  <c r="L46" i="5"/>
  <c r="L43" i="5"/>
  <c r="L40" i="5"/>
  <c r="L33" i="5"/>
  <c r="J65" i="5"/>
  <c r="J62" i="5"/>
  <c r="J59" i="5"/>
  <c r="J66" i="5" s="1"/>
  <c r="J55" i="5"/>
  <c r="J52" i="5"/>
  <c r="J49" i="5"/>
  <c r="J46" i="5"/>
  <c r="J43" i="5"/>
  <c r="J40" i="5"/>
  <c r="J33" i="5"/>
  <c r="L66" i="5" l="1"/>
  <c r="J56" i="5"/>
  <c r="L56" i="5"/>
  <c r="S66" i="5"/>
  <c r="AF10" i="5" l="1"/>
  <c r="AJ9" i="5"/>
  <c r="AJ8" i="5"/>
  <c r="AJ7" i="5"/>
  <c r="AJ6" i="5"/>
  <c r="AE10" i="5"/>
  <c r="AA10" i="5"/>
  <c r="W10" i="5"/>
  <c r="AJ10" i="5" l="1"/>
  <c r="S10" i="5" l="1"/>
  <c r="O10" i="5"/>
  <c r="N10" i="5"/>
  <c r="K10" i="5"/>
  <c r="G10" i="5"/>
  <c r="AJ5" i="5" l="1"/>
  <c r="AI6" i="5" l="1"/>
  <c r="AI8" i="5"/>
  <c r="AI5" i="5"/>
  <c r="AH6" i="5"/>
  <c r="AH8" i="5"/>
  <c r="AH5" i="5"/>
  <c r="AG6" i="5"/>
  <c r="AG8" i="5"/>
  <c r="AG5" i="5"/>
  <c r="H10" i="5" l="1"/>
  <c r="I10" i="5"/>
  <c r="J10" i="5"/>
  <c r="AI10" i="5" s="1"/>
  <c r="H66" i="5"/>
  <c r="I66" i="5"/>
  <c r="Q66" i="5"/>
  <c r="R66" i="5"/>
  <c r="X66" i="5"/>
  <c r="AE66" i="5"/>
  <c r="AF66" i="5"/>
  <c r="AL66" i="5"/>
  <c r="AU66" i="5"/>
  <c r="AV66" i="5"/>
  <c r="E10" i="5"/>
  <c r="AC10" i="5" l="1"/>
  <c r="Y10" i="5"/>
  <c r="U10" i="5"/>
  <c r="Q10" i="5"/>
  <c r="M10" i="5"/>
  <c r="AH10" i="5" l="1"/>
  <c r="AT59" i="5"/>
  <c r="AT66" i="5" s="1"/>
  <c r="AS59" i="5"/>
  <c r="AS66" i="5" s="1"/>
  <c r="AR59" i="5"/>
  <c r="AR66" i="5" s="1"/>
  <c r="AQ59" i="5"/>
  <c r="AQ66" i="5" s="1"/>
  <c r="AK59" i="5"/>
  <c r="AK66" i="5" s="1"/>
  <c r="AJ59" i="5"/>
  <c r="AJ66" i="5" s="1"/>
  <c r="AI59" i="5"/>
  <c r="AI66" i="5" s="1"/>
  <c r="AH59" i="5"/>
  <c r="AH66" i="5" s="1"/>
  <c r="AD59" i="5"/>
  <c r="AD66" i="5" s="1"/>
  <c r="AC59" i="5"/>
  <c r="AC66" i="5" s="1"/>
  <c r="AB59" i="5"/>
  <c r="AB66" i="5" s="1"/>
  <c r="AA59" i="5"/>
  <c r="AA66" i="5" s="1"/>
  <c r="W59" i="5"/>
  <c r="W66" i="5" s="1"/>
  <c r="V59" i="5"/>
  <c r="V66" i="5" s="1"/>
  <c r="U59" i="5"/>
  <c r="U66" i="5" s="1"/>
  <c r="T59" i="5"/>
  <c r="T66" i="5" s="1"/>
  <c r="P59" i="5"/>
  <c r="P66" i="5" s="1"/>
  <c r="O59" i="5"/>
  <c r="O66" i="5" s="1"/>
  <c r="N59" i="5"/>
  <c r="N66" i="5" s="1"/>
  <c r="M59" i="5"/>
  <c r="M66" i="5" s="1"/>
  <c r="G59" i="5"/>
  <c r="G66" i="5" s="1"/>
  <c r="F59" i="5"/>
  <c r="F66" i="5" s="1"/>
  <c r="E59" i="5"/>
  <c r="E66" i="5" s="1"/>
  <c r="D59" i="5"/>
  <c r="D66" i="5" s="1"/>
  <c r="AT55" i="5"/>
  <c r="AS55" i="5"/>
  <c r="AR55" i="5"/>
  <c r="AQ55" i="5"/>
  <c r="AK55" i="5"/>
  <c r="AJ55" i="5"/>
  <c r="AI55" i="5"/>
  <c r="AH55" i="5"/>
  <c r="AD55" i="5"/>
  <c r="AC55" i="5"/>
  <c r="AB55" i="5"/>
  <c r="AA55" i="5"/>
  <c r="W55" i="5"/>
  <c r="V55" i="5"/>
  <c r="U55" i="5"/>
  <c r="T55" i="5"/>
  <c r="P55" i="5"/>
  <c r="O55" i="5"/>
  <c r="N55" i="5"/>
  <c r="M55" i="5"/>
  <c r="G55" i="5"/>
  <c r="F55" i="5"/>
  <c r="E55" i="5"/>
  <c r="D55" i="5"/>
  <c r="AT52" i="5"/>
  <c r="AS52" i="5"/>
  <c r="AR52" i="5"/>
  <c r="AQ52" i="5"/>
  <c r="AK52" i="5"/>
  <c r="AJ52" i="5"/>
  <c r="AI52" i="5"/>
  <c r="AH52" i="5"/>
  <c r="AD52" i="5"/>
  <c r="AC52" i="5"/>
  <c r="AB52" i="5"/>
  <c r="AA52" i="5"/>
  <c r="W52" i="5"/>
  <c r="V52" i="5"/>
  <c r="U52" i="5"/>
  <c r="T52" i="5"/>
  <c r="P52" i="5"/>
  <c r="O52" i="5"/>
  <c r="N52" i="5"/>
  <c r="M52" i="5"/>
  <c r="G52" i="5"/>
  <c r="F52" i="5"/>
  <c r="E52" i="5"/>
  <c r="D52" i="5"/>
  <c r="AT49" i="5"/>
  <c r="AS49" i="5"/>
  <c r="AR49" i="5"/>
  <c r="AQ49" i="5"/>
  <c r="AK49" i="5"/>
  <c r="AJ49" i="5"/>
  <c r="AI49" i="5"/>
  <c r="AH49" i="5"/>
  <c r="AD49" i="5"/>
  <c r="AC49" i="5"/>
  <c r="AB49" i="5"/>
  <c r="AA49" i="5"/>
  <c r="W49" i="5"/>
  <c r="V49" i="5"/>
  <c r="U49" i="5"/>
  <c r="T49" i="5"/>
  <c r="P49" i="5"/>
  <c r="O49" i="5"/>
  <c r="N49" i="5"/>
  <c r="M49" i="5"/>
  <c r="G49" i="5"/>
  <c r="F49" i="5"/>
  <c r="E49" i="5"/>
  <c r="D49" i="5"/>
  <c r="AT46" i="5"/>
  <c r="AS46" i="5"/>
  <c r="AR46" i="5"/>
  <c r="AQ46" i="5"/>
  <c r="AK46" i="5"/>
  <c r="AJ46" i="5"/>
  <c r="AI46" i="5"/>
  <c r="AH46" i="5"/>
  <c r="AD46" i="5"/>
  <c r="AC46" i="5"/>
  <c r="AB46" i="5"/>
  <c r="AA46" i="5"/>
  <c r="W46" i="5"/>
  <c r="V46" i="5"/>
  <c r="U46" i="5"/>
  <c r="T46" i="5"/>
  <c r="P46" i="5"/>
  <c r="O46" i="5"/>
  <c r="N46" i="5"/>
  <c r="M46" i="5"/>
  <c r="G46" i="5"/>
  <c r="F46" i="5"/>
  <c r="E46" i="5"/>
  <c r="D46" i="5"/>
  <c r="AT43" i="5"/>
  <c r="AS43" i="5"/>
  <c r="AR43" i="5"/>
  <c r="AQ43" i="5"/>
  <c r="AK43" i="5"/>
  <c r="AJ43" i="5"/>
  <c r="AI43" i="5"/>
  <c r="AH43" i="5"/>
  <c r="AD43" i="5"/>
  <c r="AC43" i="5"/>
  <c r="AB43" i="5"/>
  <c r="AA43" i="5"/>
  <c r="W43" i="5"/>
  <c r="V43" i="5"/>
  <c r="U43" i="5"/>
  <c r="T43" i="5"/>
  <c r="P43" i="5"/>
  <c r="O43" i="5"/>
  <c r="N43" i="5"/>
  <c r="M43" i="5"/>
  <c r="G43" i="5"/>
  <c r="F43" i="5"/>
  <c r="E43" i="5"/>
  <c r="D43" i="5"/>
  <c r="AB10" i="5"/>
  <c r="X10" i="5"/>
  <c r="T10" i="5"/>
  <c r="P10" i="5"/>
  <c r="L10" i="5"/>
  <c r="D10" i="5"/>
  <c r="AG10" i="5" l="1"/>
  <c r="AI56" i="5"/>
  <c r="AK56" i="5"/>
  <c r="AH56" i="5"/>
  <c r="F56" i="5"/>
  <c r="AA56" i="5"/>
  <c r="AC56" i="5"/>
  <c r="AD56" i="5"/>
  <c r="AR56" i="5"/>
  <c r="V56" i="5"/>
  <c r="E56" i="5"/>
  <c r="M56" i="5"/>
  <c r="N56" i="5"/>
  <c r="W56" i="5"/>
  <c r="O56" i="5"/>
  <c r="AT56" i="5"/>
  <c r="T56" i="5"/>
  <c r="P56" i="5"/>
  <c r="AB56" i="5"/>
  <c r="AS56" i="5"/>
  <c r="D56" i="5"/>
  <c r="AJ56" i="5"/>
  <c r="U56" i="5"/>
  <c r="AQ56" i="5"/>
  <c r="G56" i="5"/>
</calcChain>
</file>

<file path=xl/sharedStrings.xml><?xml version="1.0" encoding="utf-8"?>
<sst xmlns="http://schemas.openxmlformats.org/spreadsheetml/2006/main" count="1141" uniqueCount="357">
  <si>
    <r>
      <t xml:space="preserve">Social and Environmental Investment / </t>
    </r>
    <r>
      <rPr>
        <sz val="10"/>
        <color theme="0"/>
        <rFont val="Calibri"/>
        <family val="2"/>
        <scheme val="minor"/>
      </rPr>
      <t>Inversión Social y Ambiental</t>
    </r>
  </si>
  <si>
    <t>Company</t>
  </si>
  <si>
    <t>Empresa</t>
  </si>
  <si>
    <t>GEB</t>
  </si>
  <si>
    <t xml:space="preserve">Enlaza </t>
  </si>
  <si>
    <t>TGI</t>
  </si>
  <si>
    <t>Cálidda</t>
  </si>
  <si>
    <t>Contugas</t>
  </si>
  <si>
    <t>ElectroDunas</t>
  </si>
  <si>
    <t>Conecta</t>
  </si>
  <si>
    <t>Cantalloc</t>
  </si>
  <si>
    <t>Total</t>
  </si>
  <si>
    <t>Year</t>
  </si>
  <si>
    <t>Año</t>
  </si>
  <si>
    <t>Number of beneficiaries</t>
  </si>
  <si>
    <t>Número de beneficiarios</t>
  </si>
  <si>
    <t>Mandatory social investment</t>
  </si>
  <si>
    <t>Inversión social obligatoria</t>
  </si>
  <si>
    <t>Mandatory environmental investment</t>
  </si>
  <si>
    <t>Inversión ambiental obligatoria</t>
  </si>
  <si>
    <t>Voluntary social investment</t>
  </si>
  <si>
    <t>Inversión social Voluntaria</t>
  </si>
  <si>
    <t>Voluntary environmental investment</t>
  </si>
  <si>
    <t>Inversión ambiental voluntaria</t>
  </si>
  <si>
    <t>Total investment*</t>
  </si>
  <si>
    <t>Inversión total</t>
  </si>
  <si>
    <t>*From 2024, environmental and social investment is included / * A partir de 2024, se incluye la inversión social y ambiental</t>
  </si>
  <si>
    <r>
      <t xml:space="preserve">Social Return on Investment (SROI) / </t>
    </r>
    <r>
      <rPr>
        <sz val="10"/>
        <color theme="0"/>
        <rFont val="Calibri"/>
        <family val="2"/>
        <scheme val="minor"/>
      </rPr>
      <t>Retorno Social de la Inversión</t>
    </r>
  </si>
  <si>
    <t xml:space="preserve">Cálidda </t>
  </si>
  <si>
    <t>Total population benefited</t>
  </si>
  <si>
    <t>Población total beneficiada</t>
  </si>
  <si>
    <t>Total investment in USD</t>
  </si>
  <si>
    <t>Inversión total en USD</t>
  </si>
  <si>
    <t>Total benefit in USD</t>
  </si>
  <si>
    <t>Beneficio total en USD</t>
  </si>
  <si>
    <t>SROI*</t>
  </si>
  <si>
    <t>SROI</t>
  </si>
  <si>
    <t xml:space="preserve">* In 2024, SROI methodology was updated / * En 2024, la metodología de SROI fue actualizada. </t>
  </si>
  <si>
    <r>
      <t xml:space="preserve">Human Rights / </t>
    </r>
    <r>
      <rPr>
        <sz val="10"/>
        <color theme="0"/>
        <rFont val="Calibri"/>
        <family val="2"/>
        <scheme val="minor"/>
      </rPr>
      <t>Derechos Humanos</t>
    </r>
  </si>
  <si>
    <t>Enlaza</t>
  </si>
  <si>
    <t xml:space="preserve">Cases of discrimination, workplace and/or sexual harassment reported by women </t>
  </si>
  <si>
    <t xml:space="preserve">Casos de discriminación, acoso laboral y/o sexual reportados por mujeres </t>
  </si>
  <si>
    <t xml:space="preserve">Cases of workplace and/or sexual harassment reported by men </t>
  </si>
  <si>
    <t xml:space="preserve">Casos de discriminación, acoso laboral y/o sexual reportados por hombres </t>
  </si>
  <si>
    <t>* Contugas, Electro Dunas and Cálidda have no indigenous peoples within their communities of influence / * Contugas, Electrodunas y Cálidda no tienen dentro de sus comunidades de influencia pueblos indígenas.</t>
  </si>
  <si>
    <r>
      <t xml:space="preserve">Human Resources / </t>
    </r>
    <r>
      <rPr>
        <sz val="10"/>
        <color theme="0"/>
        <rFont val="Calibri"/>
        <family val="2"/>
        <scheme val="minor"/>
      </rPr>
      <t>Recursos Humanos</t>
    </r>
  </si>
  <si>
    <t>Women</t>
  </si>
  <si>
    <t>Mujeres</t>
  </si>
  <si>
    <t>Men</t>
  </si>
  <si>
    <t>Hombres</t>
  </si>
  <si>
    <t>Total number of employees</t>
  </si>
  <si>
    <t>Número total de empleados</t>
  </si>
  <si>
    <t xml:space="preserve">Women with permanent contracts </t>
  </si>
  <si>
    <t xml:space="preserve">Mujeres a término indefinido </t>
  </si>
  <si>
    <t xml:space="preserve">Men with permanent contracts </t>
  </si>
  <si>
    <t xml:space="preserve">Hombres a término indefinido </t>
  </si>
  <si>
    <t>Women with fixed-term contracts</t>
  </si>
  <si>
    <t>Mujeres a término fijo</t>
  </si>
  <si>
    <t>Men with fixed-term contracts</t>
  </si>
  <si>
    <t>Hombres a término fijo</t>
  </si>
  <si>
    <t>Women with another type of contract</t>
  </si>
  <si>
    <t>Mujeres con otro tipo de contrato</t>
  </si>
  <si>
    <t>Men with another type of contract</t>
  </si>
  <si>
    <t>Hombres con otro tipo de contrato</t>
  </si>
  <si>
    <t>Senior Management (women)</t>
  </si>
  <si>
    <t>Alta Gerencia (mujeres)</t>
  </si>
  <si>
    <t>Senior Management (men)</t>
  </si>
  <si>
    <t>Alta Gerencia (hombres)</t>
  </si>
  <si>
    <t>Senior Management (total)</t>
  </si>
  <si>
    <t>Alta Gerencia (total)</t>
  </si>
  <si>
    <t>Middle Management (women)</t>
  </si>
  <si>
    <t>Gerencia Media (mujeres)</t>
  </si>
  <si>
    <t>Middle Management (men)</t>
  </si>
  <si>
    <t>Gerencia Media (hombres)</t>
  </si>
  <si>
    <t>Middle Management (total)</t>
  </si>
  <si>
    <t>Gerencia media (total)</t>
  </si>
  <si>
    <t>Advisors (women)</t>
  </si>
  <si>
    <t>Asesores (mujeres)</t>
  </si>
  <si>
    <t>ND</t>
  </si>
  <si>
    <t>Advisors (men)</t>
  </si>
  <si>
    <t>Asesores (hombres)</t>
  </si>
  <si>
    <t>Advisors (total)</t>
  </si>
  <si>
    <t>Asesores (total)</t>
  </si>
  <si>
    <t>Professionals (women)</t>
  </si>
  <si>
    <t>Profesional (mujeres)</t>
  </si>
  <si>
    <t>Professionals (men)</t>
  </si>
  <si>
    <t>Profesional (hombres)</t>
  </si>
  <si>
    <t>Professionals (total)</t>
  </si>
  <si>
    <t>Profesional (total)</t>
  </si>
  <si>
    <t>Support/assistants (women)</t>
  </si>
  <si>
    <t>Soporte/apoyo (mujeres)</t>
  </si>
  <si>
    <t>Support/assistants (men)</t>
  </si>
  <si>
    <t>Soporte/apoyo (hombres)</t>
  </si>
  <si>
    <t>Support/assistants (total)</t>
  </si>
  <si>
    <t>Soporte/apoyo (total)</t>
  </si>
  <si>
    <t>Under 30s (women)</t>
  </si>
  <si>
    <t>Menores de 30 años (mujeres)</t>
  </si>
  <si>
    <t>Under 30s (men)</t>
  </si>
  <si>
    <t>Menores de 30 años (hombres)</t>
  </si>
  <si>
    <t>Under 30s (total)</t>
  </si>
  <si>
    <t>Menores de 30 años (total)</t>
  </si>
  <si>
    <t>Between 31 and 50 years old (women)</t>
  </si>
  <si>
    <t>Entre 31 y 50 años (Mujeres)</t>
  </si>
  <si>
    <t>Between 31 and 50 years old (men)</t>
  </si>
  <si>
    <t>Entre 31 y 50 años (Hombres)</t>
  </si>
  <si>
    <t>Between 31 and 50 years old (total)</t>
  </si>
  <si>
    <t>Entre 31 y 50 años (Total)</t>
  </si>
  <si>
    <t>Over 51 years old  (women)</t>
  </si>
  <si>
    <t>Mayores a 51 años (Mujeres)</t>
  </si>
  <si>
    <t>Over 51 years old (men)</t>
  </si>
  <si>
    <t>Mayores a 51 años (Hombres)</t>
  </si>
  <si>
    <t>Over 51 years old (total)</t>
  </si>
  <si>
    <t>Mayores a 51 años (Total)</t>
  </si>
  <si>
    <t>TOTAL</t>
  </si>
  <si>
    <r>
      <t>Diversity /</t>
    </r>
    <r>
      <rPr>
        <sz val="10"/>
        <color theme="0"/>
        <rFont val="Calibri"/>
        <family val="2"/>
        <scheme val="minor"/>
      </rPr>
      <t xml:space="preserve"> Diversidad</t>
    </r>
  </si>
  <si>
    <t>Electrodunas</t>
  </si>
  <si>
    <t>Data</t>
  </si>
  <si>
    <t>Dato</t>
  </si>
  <si>
    <t xml:space="preserve">No. </t>
  </si>
  <si>
    <t>%</t>
  </si>
  <si>
    <t>Disability</t>
  </si>
  <si>
    <t>Situación de discapacidad</t>
  </si>
  <si>
    <t>LGBTQ+ community</t>
  </si>
  <si>
    <t>Comunidad LGBTQ+</t>
  </si>
  <si>
    <t>Indigenous people</t>
  </si>
  <si>
    <t>Indígenas</t>
  </si>
  <si>
    <t>Foreign nationals</t>
  </si>
  <si>
    <t>Nacionalidad extranjera</t>
  </si>
  <si>
    <t>Women in STEM positions (as % of total STEM positions)</t>
  </si>
  <si>
    <t>Mujeres en puestos relacionados con STEM (como % del total de puestos STEM)</t>
  </si>
  <si>
    <t xml:space="preserve">Women in management positions in revenue-generating functions </t>
  </si>
  <si>
    <t xml:space="preserve">Mujeres en puestos gerenciales en funciones generadoras de ingresos </t>
  </si>
  <si>
    <r>
      <t xml:space="preserve"> Hiring, Promotions and Turnover / </t>
    </r>
    <r>
      <rPr>
        <sz val="10"/>
        <color theme="0"/>
        <rFont val="Calibri"/>
        <family val="2"/>
        <scheme val="minor"/>
      </rPr>
      <t>Contratación, Promociones y Rotación</t>
    </r>
  </si>
  <si>
    <t>Total number of new hires</t>
  </si>
  <si>
    <t>Número total de nuevas contrataciones</t>
  </si>
  <si>
    <t>Vacancies filled by internal candidates</t>
  </si>
  <si>
    <t>Vacantes cubiertas por candidatos internos</t>
  </si>
  <si>
    <t>Employee turnover rate</t>
  </si>
  <si>
    <t>Tasa de rotación de personal</t>
  </si>
  <si>
    <t>Turnover rate due to voluntary resignation</t>
  </si>
  <si>
    <t>Tasa de rotación por renuncia voluntaria</t>
  </si>
  <si>
    <r>
      <t xml:space="preserve">Salary Ratio / </t>
    </r>
    <r>
      <rPr>
        <sz val="10"/>
        <color theme="0"/>
        <rFont val="Calibri"/>
        <family val="2"/>
        <scheme val="minor"/>
      </rPr>
      <t>Ratio salarial</t>
    </r>
  </si>
  <si>
    <t>Senior Management</t>
  </si>
  <si>
    <t>Alta Gerencia</t>
  </si>
  <si>
    <t>0.73</t>
  </si>
  <si>
    <t>1.03</t>
  </si>
  <si>
    <t>0.74</t>
  </si>
  <si>
    <t>1.22</t>
  </si>
  <si>
    <t>1.25</t>
  </si>
  <si>
    <t>1.29</t>
  </si>
  <si>
    <t>1.05</t>
  </si>
  <si>
    <t>0.76</t>
  </si>
  <si>
    <t>0.75</t>
  </si>
  <si>
    <t>0.71</t>
  </si>
  <si>
    <t>0.54</t>
  </si>
  <si>
    <t>1.15</t>
  </si>
  <si>
    <t>1.14</t>
  </si>
  <si>
    <t>NA</t>
  </si>
  <si>
    <t>0.63</t>
  </si>
  <si>
    <t>0.72</t>
  </si>
  <si>
    <t>Middle Management</t>
  </si>
  <si>
    <t>Gerencia Media</t>
  </si>
  <si>
    <t>0.58</t>
  </si>
  <si>
    <t>0.56</t>
  </si>
  <si>
    <t>Advisors</t>
  </si>
  <si>
    <t>Asesores</t>
  </si>
  <si>
    <t>0.97</t>
  </si>
  <si>
    <t>0.93</t>
  </si>
  <si>
    <t>0.94</t>
  </si>
  <si>
    <t>0.96</t>
  </si>
  <si>
    <t>1.16</t>
  </si>
  <si>
    <t>1.01</t>
  </si>
  <si>
    <t>0.98</t>
  </si>
  <si>
    <t>0.9</t>
  </si>
  <si>
    <t>0.95</t>
  </si>
  <si>
    <t>0.91</t>
  </si>
  <si>
    <t>1.06</t>
  </si>
  <si>
    <t>1.04</t>
  </si>
  <si>
    <t>0.8</t>
  </si>
  <si>
    <t>0.84</t>
  </si>
  <si>
    <t>Professionals</t>
  </si>
  <si>
    <t>Profesional</t>
  </si>
  <si>
    <t>0.92</t>
  </si>
  <si>
    <t>0.79</t>
  </si>
  <si>
    <t>Support/assistants</t>
  </si>
  <si>
    <t>Soporte/apoyo</t>
  </si>
  <si>
    <t>0.86</t>
  </si>
  <si>
    <t>0.89</t>
  </si>
  <si>
    <t>1.12</t>
  </si>
  <si>
    <t>0.87</t>
  </si>
  <si>
    <t>0.81</t>
  </si>
  <si>
    <t>0.77</t>
  </si>
  <si>
    <r>
      <t xml:space="preserve">Employee OSH Indicators / </t>
    </r>
    <r>
      <rPr>
        <sz val="10"/>
        <color theme="0"/>
        <rFont val="Calibri"/>
        <family val="2"/>
        <scheme val="minor"/>
      </rPr>
      <t>Indicadores de SST en Empleados</t>
    </r>
  </si>
  <si>
    <t>Gender/ Employees</t>
  </si>
  <si>
    <t>Género/ Empleados</t>
  </si>
  <si>
    <t>H</t>
  </si>
  <si>
    <t>M</t>
  </si>
  <si>
    <t xml:space="preserve">Total </t>
  </si>
  <si>
    <t>Hours worked</t>
  </si>
  <si>
    <t>Horas trabajadas</t>
  </si>
  <si>
    <t>Days worked</t>
  </si>
  <si>
    <t>Días trabajados</t>
  </si>
  <si>
    <t>N.D</t>
  </si>
  <si>
    <t>Work-related deaths</t>
  </si>
  <si>
    <t>Fallecimiento por accidente laboral</t>
  </si>
  <si>
    <t>Rate of deaths produced by work-related injuries</t>
  </si>
  <si>
    <t>Tasa de fallecimientos resultantes de una lesión por accidente laboral</t>
  </si>
  <si>
    <t>Work-related accidents with major consequences (excluding deaths)</t>
  </si>
  <si>
    <t>Accidentes laborales con grandes consecuencias (sin incluir fallecimientos)</t>
  </si>
  <si>
    <t>Rate of work-related injuries with major consequences (excluding deaths)</t>
  </si>
  <si>
    <t>Tasa de accidentes laborales con grandes consecuencias (sin incluir fallecimientos)</t>
  </si>
  <si>
    <t>Severity index</t>
  </si>
  <si>
    <t>Índice de severidad</t>
  </si>
  <si>
    <t>N.N</t>
  </si>
  <si>
    <t>LTIRF (Lost Time Injury Frequency Rate)</t>
  </si>
  <si>
    <t>LTIRF (días por fuera del trabajo)</t>
  </si>
  <si>
    <t>LTIRF rate (days away from work)</t>
  </si>
  <si>
    <t>Tasa de LTIRF (días por fuera del trabajo)</t>
  </si>
  <si>
    <r>
      <t xml:space="preserve">   Contractor OSH Indicators / </t>
    </r>
    <r>
      <rPr>
        <sz val="10"/>
        <color theme="0"/>
        <rFont val="Calibri"/>
        <family val="2"/>
        <scheme val="minor"/>
      </rPr>
      <t>Indicadores de SST en Contratistas</t>
    </r>
  </si>
  <si>
    <t>Gender</t>
  </si>
  <si>
    <t>Género</t>
  </si>
  <si>
    <t>Total number of contractors</t>
  </si>
  <si>
    <t>Número total de contratistas</t>
  </si>
  <si>
    <t>Deaths due to occupational illnesses</t>
  </si>
  <si>
    <t>Fallecimiento por enfermedad laboral</t>
  </si>
  <si>
    <r>
      <t xml:space="preserve">Environmental and Social Assessments in Suppliers / </t>
    </r>
    <r>
      <rPr>
        <sz val="10"/>
        <color theme="0"/>
        <rFont val="Calibri"/>
        <family val="2"/>
        <scheme val="minor"/>
      </rPr>
      <t>Evaluación de contratistas</t>
    </r>
  </si>
  <si>
    <t>Evaluated in social criteria</t>
  </si>
  <si>
    <t>Evaluados en criterios sociales</t>
  </si>
  <si>
    <t>Evaluated in environmental criteria</t>
  </si>
  <si>
    <t>Evaluados en criterios ambientales</t>
  </si>
  <si>
    <r>
      <t xml:space="preserve"> Energy Consumption / </t>
    </r>
    <r>
      <rPr>
        <sz val="10"/>
        <color theme="0"/>
        <rFont val="Calibri"/>
        <family val="2"/>
        <scheme val="minor"/>
      </rPr>
      <t>Consumo de Energía</t>
    </r>
  </si>
  <si>
    <t xml:space="preserve">Non-renewable fuel consumption </t>
  </si>
  <si>
    <t>Consumo de energía de fuentes no renovables</t>
  </si>
  <si>
    <t>Electricity consumption</t>
  </si>
  <si>
    <t>Consumo de energía comprada</t>
  </si>
  <si>
    <t>Renewable energy consumption</t>
  </si>
  <si>
    <t>Consumo de energía renovable</t>
  </si>
  <si>
    <t>Total energy consumption in the organization</t>
  </si>
  <si>
    <t>Consumo total de energía interno</t>
  </si>
  <si>
    <r>
      <t xml:space="preserve">Water Extraction / </t>
    </r>
    <r>
      <rPr>
        <sz val="10"/>
        <color theme="0"/>
        <rFont val="Calibri"/>
        <family val="2"/>
        <scheme val="minor"/>
      </rPr>
      <t>Extracción de Agua</t>
    </r>
  </si>
  <si>
    <t>Surface water</t>
  </si>
  <si>
    <t>Agua superficial</t>
  </si>
  <si>
    <t>Groundwater</t>
  </si>
  <si>
    <t>Agua subterránea</t>
  </si>
  <si>
    <t>Sea water</t>
  </si>
  <si>
    <t>Agua marina</t>
  </si>
  <si>
    <t>Produced water</t>
  </si>
  <si>
    <t>Agua producida</t>
  </si>
  <si>
    <t>Water from third parties</t>
  </si>
  <si>
    <t>Agua de terceros</t>
  </si>
  <si>
    <t>Water extraction from areas under hydric stress</t>
  </si>
  <si>
    <t>Extracción de agua en zonas de estrés hídrico</t>
  </si>
  <si>
    <t>Total water extraction from all areas</t>
  </si>
  <si>
    <t>Extracción total de agua en todas las zonas</t>
  </si>
  <si>
    <r>
      <t xml:space="preserve">Waste Management / </t>
    </r>
    <r>
      <rPr>
        <sz val="10"/>
        <color theme="0"/>
        <rFont val="Calibri"/>
        <family val="2"/>
        <scheme val="minor"/>
      </rPr>
      <t>Gestión de Residuos</t>
    </r>
  </si>
  <si>
    <t>On-site*</t>
  </si>
  <si>
    <t>Off-site*</t>
  </si>
  <si>
    <t>Total recycled/reused</t>
  </si>
  <si>
    <t>Totales reciclados/reutilizados</t>
  </si>
  <si>
    <t>Total eliminated</t>
  </si>
  <si>
    <t>Totales eliminados</t>
  </si>
  <si>
    <t>Sent to landfills</t>
  </si>
  <si>
    <t>Dispuestos en relleno</t>
  </si>
  <si>
    <t>Incinerated with energy recovery</t>
  </si>
  <si>
    <t>Incinerados con valorización energética</t>
  </si>
  <si>
    <t>Incinerated without energy recovery</t>
  </si>
  <si>
    <t>Incinerados sin valorización energética</t>
  </si>
  <si>
    <t>Disposed by other methods</t>
  </si>
  <si>
    <t>eliminados de otro modo</t>
  </si>
  <si>
    <t>Total waste generated</t>
  </si>
  <si>
    <t>Residuos Totales Generados</t>
  </si>
  <si>
    <t>* On-site: En las instalaciones / Off-site: Fuera de las instalaciones</t>
  </si>
  <si>
    <r>
      <t>GHG Emissions /</t>
    </r>
    <r>
      <rPr>
        <sz val="10"/>
        <color theme="0"/>
        <rFont val="Calibri"/>
        <family val="2"/>
        <scheme val="minor"/>
      </rPr>
      <t xml:space="preserve"> Emisiones de GEI</t>
    </r>
  </si>
  <si>
    <t>Scope 1 emissions</t>
  </si>
  <si>
    <t>Emisiones alcance 1</t>
  </si>
  <si>
    <t>Scope 2 emissions</t>
  </si>
  <si>
    <t>Emisiones alcance 2</t>
  </si>
  <si>
    <t>Scope 3 emissions*</t>
  </si>
  <si>
    <t>Emisiones alcance 3*</t>
  </si>
  <si>
    <t>Total emissions</t>
  </si>
  <si>
    <t>Total Emisiones</t>
  </si>
  <si>
    <t>*In 2024, new sources were included in categories 3, 4, and 5 following the ISO 14.064 methodology, (verified by ICONTEC). These emission sources are included in Scope 3 and were not previously measured./  Para el año 2024, se incluyeron nuevas fuentes en las cartegorías 3,4 y 5 según la metodología  de la ISO 14064, verificada por la firma ICONTEC. Estas fuentes de emisión se encuentran incluidas en el Alcance 3 y son fuentes que no contaban con medición previa.</t>
  </si>
  <si>
    <r>
      <t>GHG Emission Offsetting /</t>
    </r>
    <r>
      <rPr>
        <sz val="10"/>
        <color theme="0"/>
        <rFont val="Calibri"/>
        <family val="2"/>
        <scheme val="minor"/>
      </rPr>
      <t xml:space="preserve"> Compensación de Emisiones GEI</t>
    </r>
  </si>
  <si>
    <t>Carbon bonds</t>
  </si>
  <si>
    <t>Bonos de carbono (emisiones compensadas)</t>
  </si>
  <si>
    <t>N.D.</t>
  </si>
  <si>
    <r>
      <t xml:space="preserve">Species on the IUCN Red List / </t>
    </r>
    <r>
      <rPr>
        <sz val="10"/>
        <color theme="0"/>
        <rFont val="Calibri"/>
        <family val="2"/>
        <scheme val="minor"/>
      </rPr>
      <t>Especies en la Lista Roja de UICN</t>
    </r>
  </si>
  <si>
    <t>Critically endangered</t>
  </si>
  <si>
    <t>En peligro crítico</t>
  </si>
  <si>
    <t>Endangered</t>
  </si>
  <si>
    <t>En peligro</t>
  </si>
  <si>
    <t>Vulnerable</t>
  </si>
  <si>
    <t>Vulnerables</t>
  </si>
  <si>
    <t>Threatened</t>
  </si>
  <si>
    <t>Amenazadas</t>
  </si>
  <si>
    <t>Minor concern</t>
  </si>
  <si>
    <t>Preocupación menor</t>
  </si>
  <si>
    <r>
      <t xml:space="preserve">Locations with Impacts on biodiversity / </t>
    </r>
    <r>
      <rPr>
        <sz val="10"/>
        <color theme="0"/>
        <rFont val="Calibri"/>
        <family val="2"/>
        <scheme val="minor"/>
      </rPr>
      <t>Sitios con Impactos en Biodiversidad</t>
    </r>
  </si>
  <si>
    <t>Number of operating sites</t>
  </si>
  <si>
    <t>Número de sitios de operación</t>
  </si>
  <si>
    <t>Number of sites with impact</t>
  </si>
  <si>
    <t xml:space="preserve">Número de sitios con impacto </t>
  </si>
  <si>
    <r>
      <t xml:space="preserve">Corporate Governance / </t>
    </r>
    <r>
      <rPr>
        <sz val="10"/>
        <color theme="0"/>
        <rFont val="Calibri"/>
        <family val="2"/>
        <scheme val="minor"/>
      </rPr>
      <t>Gobierno Corporativo</t>
    </r>
  </si>
  <si>
    <t>No. of members on the Board of Directors</t>
  </si>
  <si>
    <t>No. de miembros de Junta Directiva</t>
  </si>
  <si>
    <t>No. of women on the Board of Directors</t>
  </si>
  <si>
    <t>No. de mujeres en la Junta Directiva</t>
  </si>
  <si>
    <t xml:space="preserve">No. of independent members* </t>
  </si>
  <si>
    <t xml:space="preserve">No. de miembros independientes* </t>
  </si>
  <si>
    <t>Average age of members of the Board of Directors (years)</t>
  </si>
  <si>
    <t>Edad promedio de los miembros de la Junta Directiva (años)</t>
  </si>
  <si>
    <t>Seniority of members of the Board of Directors (years)</t>
  </si>
  <si>
    <t>Antigüedad de los miembros de la Junta Directiva (años)</t>
  </si>
  <si>
    <t>Board Meetings</t>
  </si>
  <si>
    <t>Sesiones de Junta Directiva</t>
  </si>
  <si>
    <t>Attendance by members of the Board of Directors (%)</t>
  </si>
  <si>
    <t>Asistencia de los miembros de Junta Directiva (%)</t>
  </si>
  <si>
    <t>* Under the independence criteria of S&amp;P Global, all members of the Board of Directors are independent. / * Bajo los criterios de independencia de S&amp;P Global todos los miembros de Junta son independientes</t>
  </si>
  <si>
    <r>
      <t xml:space="preserve">  Board of Directors Committee Meetings / </t>
    </r>
    <r>
      <rPr>
        <sz val="10"/>
        <color theme="0"/>
        <rFont val="Calibri"/>
        <family val="2"/>
        <scheme val="minor"/>
      </rPr>
      <t>Asistencia en Comités de Junta Diretiva</t>
    </r>
  </si>
  <si>
    <t>Talent, Culture and Innovation Committee Meetings</t>
  </si>
  <si>
    <t>Sesiones Comité de Talento, Cultura e Innovación</t>
  </si>
  <si>
    <t>Audit and Risk Committee Meetings</t>
  </si>
  <si>
    <t>Sesiones Comité de Auditoria y Riesgos</t>
  </si>
  <si>
    <t>Corporate Governance and Sustainability Committee Meetings</t>
  </si>
  <si>
    <t>Sesiones Comité de Gobierno Corporativo y Sostenibilidad</t>
  </si>
  <si>
    <t xml:space="preserve">Financial and Investment Committee Meetings </t>
  </si>
  <si>
    <t xml:space="preserve">Sesiones Comité Financiero y de Inversiones </t>
  </si>
  <si>
    <t>Calidda</t>
  </si>
  <si>
    <t>Consolidado</t>
  </si>
  <si>
    <t>No. total de empleados</t>
  </si>
  <si>
    <t> 74</t>
  </si>
  <si>
    <t>31 </t>
  </si>
  <si>
    <t>No. de empleados en alta gerencia*</t>
  </si>
  <si>
    <t> 5</t>
  </si>
  <si>
    <t>3 </t>
  </si>
  <si>
    <t>No. de empleados en gerencia media**</t>
  </si>
  <si>
    <t> 14</t>
  </si>
  <si>
    <t>4 </t>
  </si>
  <si>
    <t>No. de empleados LGBTIQ+</t>
  </si>
  <si>
    <t>No. de empleados de minorías étnicas/raciales</t>
  </si>
  <si>
    <t>No. de empleados entre 18 y 28 años</t>
  </si>
  <si>
    <t> 2</t>
  </si>
  <si>
    <t>5 </t>
  </si>
  <si>
    <t>No. de empleados con discapacidad</t>
  </si>
  <si>
    <t> 0</t>
  </si>
  <si>
    <t>0 </t>
  </si>
  <si>
    <t>Inversión social USD</t>
  </si>
  <si>
    <t>Inversión total acumulada</t>
  </si>
  <si>
    <t>Inversión voluntaria acumulada</t>
  </si>
  <si>
    <t>Inversión obligatoria acumulada</t>
  </si>
  <si>
    <t xml:space="preserve">Recursos apalancados con aliados </t>
  </si>
  <si>
    <t>No. de beneficiarios</t>
  </si>
  <si>
    <t>Inversión ambiental USD</t>
  </si>
  <si>
    <t>Emisiones GEI Ton CO2</t>
  </si>
  <si>
    <t>Alcance 1</t>
  </si>
  <si>
    <t>Alcance 2</t>
  </si>
  <si>
    <t>Total emisiones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</si>
</sst>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&quot;$&quot;\ #,##0"/>
    <numFmt numFmtId="165" formatCode="#,##0.000"/>
    <numFmt numFmtId="166" formatCode="#,##0.0"/>
    <numFmt numFmtId="167" formatCode="&quot;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11"/>
      <color theme="1"/>
      <name val="Arial"/>
      <family val="2"/>
    </font>
    <font>
      <b/>
      <sz val="9"/>
      <color rgb="FF404040"/>
      <name val="Calibri"/>
      <family val="2"/>
    </font>
    <font>
      <sz val="9"/>
      <color rgb="FF404040"/>
      <name val="Calibri"/>
      <family val="2"/>
    </font>
    <font>
      <sz val="7"/>
      <color rgb="FF808080"/>
      <name val="Calibri"/>
      <family val="2"/>
    </font>
    <font>
      <b/>
      <sz val="9"/>
      <color rgb="FF646464"/>
      <name val="Calibri"/>
      <family val="2"/>
      <scheme val="minor"/>
    </font>
    <font>
      <sz val="9"/>
      <color rgb="FF646464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ptos Narrow"/>
      <family val="2"/>
    </font>
    <font>
      <sz val="7"/>
      <color theme="0" tint="-0.499984740745262"/>
      <name val="Calibri"/>
      <family val="2"/>
    </font>
    <font>
      <sz val="10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FFFF"/>
      <name val="Calibri"/>
      <family val="2"/>
    </font>
    <font>
      <sz val="9"/>
      <color rgb="FF262626"/>
      <name val="Calibri"/>
      <family val="2"/>
    </font>
    <font>
      <b/>
      <sz val="9"/>
      <color rgb="FF262626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F9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74F69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</cellStyleXfs>
  <cellXfs count="17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2" fontId="5" fillId="6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10" fillId="8" borderId="10" xfId="0" applyFont="1" applyFill="1" applyBorder="1"/>
    <xf numFmtId="0" fontId="10" fillId="10" borderId="11" xfId="0" applyFont="1" applyFill="1" applyBorder="1" applyAlignment="1">
      <alignment wrapText="1"/>
    </xf>
    <xf numFmtId="0" fontId="11" fillId="9" borderId="11" xfId="0" applyFont="1" applyFill="1" applyBorder="1" applyAlignment="1">
      <alignment wrapText="1"/>
    </xf>
    <xf numFmtId="0" fontId="10" fillId="10" borderId="10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3" fillId="5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4" fontId="14" fillId="6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vertical="center" wrapText="1"/>
    </xf>
    <xf numFmtId="0" fontId="10" fillId="8" borderId="1" xfId="0" applyFont="1" applyFill="1" applyBorder="1"/>
    <xf numFmtId="0" fontId="10" fillId="10" borderId="1" xfId="0" applyFont="1" applyFill="1" applyBorder="1" applyAlignment="1">
      <alignment wrapText="1"/>
    </xf>
    <xf numFmtId="0" fontId="11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wrapText="1"/>
    </xf>
    <xf numFmtId="164" fontId="5" fillId="6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10" fillId="9" borderId="1" xfId="0" applyFont="1" applyFill="1" applyBorder="1"/>
    <xf numFmtId="0" fontId="11" fillId="9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/>
    </xf>
    <xf numFmtId="167" fontId="16" fillId="0" borderId="0" xfId="2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0" fillId="8" borderId="5" xfId="0" applyFont="1" applyFill="1" applyBorder="1"/>
    <xf numFmtId="0" fontId="13" fillId="5" borderId="5" xfId="0" applyFont="1" applyFill="1" applyBorder="1" applyAlignment="1">
      <alignment horizontal="left"/>
    </xf>
    <xf numFmtId="10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11" borderId="0" xfId="0" applyFont="1" applyFill="1" applyAlignment="1">
      <alignment horizontal="center" wrapText="1"/>
    </xf>
    <xf numFmtId="0" fontId="11" fillId="0" borderId="1" xfId="0" applyFont="1" applyBorder="1"/>
    <xf numFmtId="0" fontId="6" fillId="4" borderId="0" xfId="0" applyFont="1" applyFill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 wrapText="1" indent="1"/>
    </xf>
    <xf numFmtId="0" fontId="11" fillId="9" borderId="1" xfId="0" applyFont="1" applyFill="1" applyBorder="1"/>
    <xf numFmtId="0" fontId="10" fillId="12" borderId="1" xfId="0" applyFont="1" applyFill="1" applyBorder="1" applyAlignment="1">
      <alignment wrapText="1"/>
    </xf>
    <xf numFmtId="0" fontId="7" fillId="5" borderId="14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9" fillId="0" borderId="0" xfId="0" applyFont="1"/>
    <xf numFmtId="0" fontId="20" fillId="14" borderId="10" xfId="0" applyFont="1" applyFill="1" applyBorder="1" applyAlignment="1">
      <alignment vertical="center"/>
    </xf>
    <xf numFmtId="0" fontId="20" fillId="14" borderId="10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vertical="center" wrapText="1"/>
    </xf>
    <xf numFmtId="0" fontId="11" fillId="17" borderId="10" xfId="0" applyFont="1" applyFill="1" applyBorder="1" applyAlignment="1">
      <alignment horizontal="center" vertical="center"/>
    </xf>
    <xf numFmtId="3" fontId="10" fillId="17" borderId="10" xfId="0" applyNumberFormat="1" applyFont="1" applyFill="1" applyBorder="1" applyAlignment="1">
      <alignment horizontal="center" vertical="center"/>
    </xf>
    <xf numFmtId="0" fontId="10" fillId="17" borderId="10" xfId="0" applyFont="1" applyFill="1" applyBorder="1" applyAlignment="1">
      <alignment horizontal="center" vertical="center"/>
    </xf>
    <xf numFmtId="0" fontId="20" fillId="14" borderId="10" xfId="0" applyFont="1" applyFill="1" applyBorder="1" applyAlignment="1">
      <alignment horizontal="center" vertical="center" wrapText="1"/>
    </xf>
    <xf numFmtId="0" fontId="21" fillId="16" borderId="10" xfId="0" applyFont="1" applyFill="1" applyBorder="1" applyAlignment="1">
      <alignment vertical="center" wrapText="1"/>
    </xf>
    <xf numFmtId="3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167" fontId="21" fillId="0" borderId="10" xfId="0" applyNumberFormat="1" applyFont="1" applyBorder="1" applyAlignment="1">
      <alignment horizontal="center" vertical="center"/>
    </xf>
    <xf numFmtId="167" fontId="22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67" fontId="21" fillId="0" borderId="10" xfId="0" applyNumberFormat="1" applyFont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/>
    </xf>
    <xf numFmtId="0" fontId="22" fillId="18" borderId="10" xfId="0" applyFont="1" applyFill="1" applyBorder="1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17" xfId="0" applyFont="1" applyFill="1" applyBorder="1" applyAlignment="1">
      <alignment horizontal="left" vertical="center" wrapText="1" indent="1"/>
    </xf>
    <xf numFmtId="0" fontId="6" fillId="4" borderId="16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13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6" fillId="4" borderId="14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left" vertical="center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6" fillId="4" borderId="4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wrapText="1" indent="1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4" fontId="5" fillId="0" borderId="1" xfId="0" applyNumberFormat="1" applyFont="1" applyBorder="1" applyAlignment="1">
      <alignment horizontal="center" vertical="center"/>
    </xf>
    <xf numFmtId="0" fontId="10" fillId="10" borderId="8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 indent="1"/>
    </xf>
    <xf numFmtId="0" fontId="17" fillId="13" borderId="17" xfId="0" applyFont="1" applyFill="1" applyBorder="1" applyAlignment="1">
      <alignment horizontal="left" vertical="center" wrapText="1"/>
    </xf>
    <xf numFmtId="0" fontId="12" fillId="11" borderId="12" xfId="0" applyFont="1" applyFill="1" applyBorder="1" applyAlignment="1">
      <alignment wrapText="1"/>
    </xf>
    <xf numFmtId="0" fontId="6" fillId="4" borderId="9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left" vertical="center" wrapText="1"/>
    </xf>
    <xf numFmtId="167" fontId="21" fillId="0" borderId="10" xfId="0" applyNumberFormat="1" applyFont="1" applyBorder="1" applyAlignment="1">
      <alignment horizontal="center" vertical="center"/>
    </xf>
    <xf numFmtId="167" fontId="22" fillId="0" borderId="10" xfId="0" applyNumberFormat="1" applyFont="1" applyBorder="1" applyAlignment="1">
      <alignment horizontal="center" vertical="center"/>
    </xf>
    <xf numFmtId="0" fontId="20" fillId="14" borderId="10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horizontal="center" vertical="center"/>
    </xf>
    <xf numFmtId="0" fontId="10" fillId="17" borderId="10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horizontal="center" vertical="center" wrapText="1"/>
    </xf>
  </cellXfs>
  <cellStyles count="4">
    <cellStyle name="Moneda 2" xfId="2" xr:uid="{DE4EDDE0-599E-4595-B9B6-A7082B2BC0C2}"/>
    <cellStyle name="Normal" xfId="0" builtinId="0"/>
    <cellStyle name="Normal 2" xfId="3" xr:uid="{EFAC660C-89CF-4C84-8645-5D34CCB61D13}"/>
    <cellStyle name="Porcentaje" xfId="1" builtinId="5"/>
  </cellStyles>
  <dxfs count="0"/>
  <tableStyles count="0" defaultTableStyle="TableStyleMedium2" defaultPivotStyle="PivotStyleLight16"/>
  <colors>
    <mruColors>
      <color rgb="FF006F96"/>
      <color rgb="FF646464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>
                <a:latin typeface="Arial" panose="020B0604020202020204" pitchFamily="34" charset="0"/>
                <a:cs typeface="Arial" panose="020B0604020202020204" pitchFamily="34" charset="0"/>
              </a:rPr>
              <a:t>Social</a:t>
            </a:r>
            <a:r>
              <a:rPr lang="es-CO" sz="1100" b="1" baseline="0">
                <a:latin typeface="Arial" panose="020B0604020202020204" pitchFamily="34" charset="0"/>
                <a:cs typeface="Arial" panose="020B0604020202020204" pitchFamily="34" charset="0"/>
              </a:rPr>
              <a:t> Investment in 2021</a:t>
            </a:r>
          </a:p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000" b="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Inversión social</a:t>
            </a:r>
            <a:endParaRPr lang="es-CO" sz="1000" b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2568555436594526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224709863074345"/>
          <c:y val="0.17839762611275969"/>
          <c:w val="0.78103459959071386"/>
          <c:h val="0.59974921532434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'Social 2024'!$B$6</c:f>
              <c:strCache>
                <c:ptCount val="1"/>
                <c:pt idx="0">
                  <c:v>Mandatory social investment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'Social 2024'!$D$6:$AK$6</c:f>
              <c:numCache>
                <c:formatCode>"$"\ 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24330851912</c:v>
                </c:pt>
                <c:pt idx="5">
                  <c:v>25757928793</c:v>
                </c:pt>
                <c:pt idx="6">
                  <c:v>19106287750</c:v>
                </c:pt>
                <c:pt idx="7">
                  <c:v>34955150031</c:v>
                </c:pt>
                <c:pt idx="8">
                  <c:v>144547651</c:v>
                </c:pt>
                <c:pt idx="9">
                  <c:v>15485769</c:v>
                </c:pt>
                <c:pt idx="10">
                  <c:v>24200000</c:v>
                </c:pt>
                <c:pt idx="11">
                  <c:v>134833562</c:v>
                </c:pt>
                <c:pt idx="12">
                  <c:v>106505245.5</c:v>
                </c:pt>
                <c:pt idx="13">
                  <c:v>228312746.69999999</c:v>
                </c:pt>
                <c:pt idx="14">
                  <c:v>214445061.61000001</c:v>
                </c:pt>
                <c:pt idx="15">
                  <c:v>103948771.79000001</c:v>
                </c:pt>
                <c:pt idx="16">
                  <c:v>165877632.68000001</c:v>
                </c:pt>
                <c:pt idx="17">
                  <c:v>57215684</c:v>
                </c:pt>
                <c:pt idx="18">
                  <c:v>119816860.2</c:v>
                </c:pt>
                <c:pt idx="19">
                  <c:v>125804715</c:v>
                </c:pt>
                <c:pt idx="20">
                  <c:v>0</c:v>
                </c:pt>
                <c:pt idx="21">
                  <c:v>0</c:v>
                </c:pt>
                <c:pt idx="22">
                  <c:v>4058050.25</c:v>
                </c:pt>
                <c:pt idx="23">
                  <c:v>7422634.1090425504</c:v>
                </c:pt>
                <c:pt idx="24">
                  <c:v>483284519.26999998</c:v>
                </c:pt>
                <c:pt idx="25">
                  <c:v>614700800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25231066960.450001</c:v>
                </c:pt>
                <c:pt idx="30">
                  <c:v>26673643792.700001</c:v>
                </c:pt>
                <c:pt idx="31">
                  <c:v>19468807722.060001</c:v>
                </c:pt>
                <c:pt idx="32">
                  <c:v>35327159713.89904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'Social 2024'!$D$2:$X$3</c15:sqref>
                        </c15:formulaRef>
                      </c:ext>
                    </c:extLst>
                    <c:strCache>
                      <c:ptCount val="21"/>
                      <c:pt idx="0">
                        <c:v>GEB</c:v>
                      </c:pt>
                      <c:pt idx="4">
                        <c:v>Enlaza </c:v>
                      </c:pt>
                      <c:pt idx="8">
                        <c:v>TGI</c:v>
                      </c:pt>
                      <c:pt idx="12">
                        <c:v>Cálidda</c:v>
                      </c:pt>
                      <c:pt idx="16">
                        <c:v>Contugas</c:v>
                      </c:pt>
                      <c:pt idx="20">
                        <c:v>ElectroDunas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EA4-404E-9AEF-E2E82A628F61}"/>
            </c:ext>
          </c:extLst>
        </c:ser>
        <c:ser>
          <c:idx val="1"/>
          <c:order val="1"/>
          <c:tx>
            <c:strRef>
              <c:f>'Social 2024'!$B$8</c:f>
              <c:strCache>
                <c:ptCount val="1"/>
                <c:pt idx="0">
                  <c:v>Voluntary social investment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'Social 2024'!$D$8:$AK$8</c:f>
              <c:numCache>
                <c:formatCode>"$"\ #,##0</c:formatCode>
                <c:ptCount val="34"/>
                <c:pt idx="0">
                  <c:v>6615614459</c:v>
                </c:pt>
                <c:pt idx="1">
                  <c:v>6205466527</c:v>
                </c:pt>
                <c:pt idx="2">
                  <c:v>5341915255</c:v>
                </c:pt>
                <c:pt idx="3">
                  <c:v>3134471291.6700001</c:v>
                </c:pt>
                <c:pt idx="4">
                  <c:v>3257845062</c:v>
                </c:pt>
                <c:pt idx="5">
                  <c:v>1609433801</c:v>
                </c:pt>
                <c:pt idx="6">
                  <c:v>4172865263</c:v>
                </c:pt>
                <c:pt idx="7">
                  <c:v>9570639232</c:v>
                </c:pt>
                <c:pt idx="8">
                  <c:v>182398789</c:v>
                </c:pt>
                <c:pt idx="9">
                  <c:v>2298479362.3000002</c:v>
                </c:pt>
                <c:pt idx="10">
                  <c:v>4121137950</c:v>
                </c:pt>
                <c:pt idx="11">
                  <c:v>2050895297</c:v>
                </c:pt>
                <c:pt idx="12">
                  <c:v>1040127922.73</c:v>
                </c:pt>
                <c:pt idx="13">
                  <c:v>2689863424.0999999</c:v>
                </c:pt>
                <c:pt idx="14">
                  <c:v>1774154367.22</c:v>
                </c:pt>
                <c:pt idx="15">
                  <c:v>3729050108.7719998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228540094</c:v>
                </c:pt>
                <c:pt idx="21">
                  <c:v>257922243</c:v>
                </c:pt>
                <c:pt idx="22">
                  <c:v>516770629.62</c:v>
                </c:pt>
                <c:pt idx="23">
                  <c:v>304974433.56383002</c:v>
                </c:pt>
                <c:pt idx="24">
                  <c:v>1768964496.3900001</c:v>
                </c:pt>
                <c:pt idx="25">
                  <c:v>272556688</c:v>
                </c:pt>
                <c:pt idx="26">
                  <c:v>508150816.50999999</c:v>
                </c:pt>
                <c:pt idx="27">
                  <c:v>1024897017.3325</c:v>
                </c:pt>
                <c:pt idx="28">
                  <c:v>2165958.2000000002</c:v>
                </c:pt>
                <c:pt idx="29">
                  <c:v>13093490823.119999</c:v>
                </c:pt>
                <c:pt idx="30">
                  <c:v>13333722045.4</c:v>
                </c:pt>
                <c:pt idx="31">
                  <c:v>16434994281.35</c:v>
                </c:pt>
                <c:pt idx="32">
                  <c:v>19817093338.538334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'Social 2024'!$D$2:$X$3</c15:sqref>
                        </c15:formulaRef>
                      </c:ext>
                    </c:extLst>
                    <c:strCache>
                      <c:ptCount val="21"/>
                      <c:pt idx="0">
                        <c:v>GEB</c:v>
                      </c:pt>
                      <c:pt idx="4">
                        <c:v>Enlaza </c:v>
                      </c:pt>
                      <c:pt idx="8">
                        <c:v>TGI</c:v>
                      </c:pt>
                      <c:pt idx="12">
                        <c:v>Cálidda</c:v>
                      </c:pt>
                      <c:pt idx="16">
                        <c:v>Contugas</c:v>
                      </c:pt>
                      <c:pt idx="20">
                        <c:v>ElectroDunas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EA4-404E-9AEF-E2E82A628F61}"/>
            </c:ext>
          </c:extLst>
        </c:ser>
        <c:ser>
          <c:idx val="2"/>
          <c:order val="2"/>
          <c:tx>
            <c:strRef>
              <c:f>'Social 2024'!$B$10</c:f>
              <c:strCache>
                <c:ptCount val="1"/>
                <c:pt idx="0">
                  <c:v>Total investment*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'Social 2024'!$D$10:$AK$10</c:f>
              <c:numCache>
                <c:formatCode>"$"\ #,##0</c:formatCode>
                <c:ptCount val="34"/>
                <c:pt idx="0">
                  <c:v>6615614459</c:v>
                </c:pt>
                <c:pt idx="1">
                  <c:v>6205466527</c:v>
                </c:pt>
                <c:pt idx="2">
                  <c:v>5341915255</c:v>
                </c:pt>
                <c:pt idx="3">
                  <c:v>3744998155.9200001</c:v>
                </c:pt>
                <c:pt idx="4">
                  <c:v>27588696974</c:v>
                </c:pt>
                <c:pt idx="5">
                  <c:v>27367362594</c:v>
                </c:pt>
                <c:pt idx="6">
                  <c:v>23279153013</c:v>
                </c:pt>
                <c:pt idx="7">
                  <c:v>73381918408.529999</c:v>
                </c:pt>
                <c:pt idx="8">
                  <c:v>326946440</c:v>
                </c:pt>
                <c:pt idx="9">
                  <c:v>2313965131.3000002</c:v>
                </c:pt>
                <c:pt idx="10">
                  <c:v>14818249330</c:v>
                </c:pt>
                <c:pt idx="11">
                  <c:v>20101946686</c:v>
                </c:pt>
                <c:pt idx="12">
                  <c:v>1146633168.23</c:v>
                </c:pt>
                <c:pt idx="13">
                  <c:v>2918176170.7999997</c:v>
                </c:pt>
                <c:pt idx="14">
                  <c:v>1988599428.8299999</c:v>
                </c:pt>
                <c:pt idx="15">
                  <c:v>5646601867.4227667</c:v>
                </c:pt>
                <c:pt idx="16">
                  <c:v>165877632.68000001</c:v>
                </c:pt>
                <c:pt idx="17">
                  <c:v>57215684</c:v>
                </c:pt>
                <c:pt idx="18">
                  <c:v>119816860.2</c:v>
                </c:pt>
                <c:pt idx="19">
                  <c:v>849125433.72000003</c:v>
                </c:pt>
                <c:pt idx="20">
                  <c:v>228540094</c:v>
                </c:pt>
                <c:pt idx="21">
                  <c:v>257922243</c:v>
                </c:pt>
                <c:pt idx="22">
                  <c:v>520828679.87</c:v>
                </c:pt>
                <c:pt idx="23">
                  <c:v>638034544.52779293</c:v>
                </c:pt>
                <c:pt idx="24">
                  <c:v>2252249015.6599998</c:v>
                </c:pt>
                <c:pt idx="25">
                  <c:v>887257488</c:v>
                </c:pt>
                <c:pt idx="26">
                  <c:v>508150816.50999999</c:v>
                </c:pt>
                <c:pt idx="27">
                  <c:v>1167304819.773</c:v>
                </c:pt>
                <c:pt idx="28">
                  <c:v>5219470.7</c:v>
                </c:pt>
                <c:pt idx="29">
                  <c:v>38324557783.57</c:v>
                </c:pt>
                <c:pt idx="30">
                  <c:v>40007365838.099998</c:v>
                </c:pt>
                <c:pt idx="31">
                  <c:v>46576713383.410004</c:v>
                </c:pt>
                <c:pt idx="32">
                  <c:v>105535149386.59355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'Social 2024'!$D$2:$X$3</c15:sqref>
                        </c15:formulaRef>
                      </c:ext>
                    </c:extLst>
                    <c:strCache>
                      <c:ptCount val="21"/>
                      <c:pt idx="0">
                        <c:v>GEB</c:v>
                      </c:pt>
                      <c:pt idx="4">
                        <c:v>Enlaza </c:v>
                      </c:pt>
                      <c:pt idx="8">
                        <c:v>TGI</c:v>
                      </c:pt>
                      <c:pt idx="12">
                        <c:v>Cálidda</c:v>
                      </c:pt>
                      <c:pt idx="16">
                        <c:v>Contugas</c:v>
                      </c:pt>
                      <c:pt idx="20">
                        <c:v>ElectroDunas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EA4-404E-9AEF-E2E82A62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6421312"/>
        <c:axId val="1666419232"/>
      </c:barChart>
      <c:catAx>
        <c:axId val="16664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419232"/>
        <c:crosses val="autoZero"/>
        <c:auto val="1"/>
        <c:lblAlgn val="ctr"/>
        <c:lblOffset val="100"/>
        <c:noMultiLvlLbl val="0"/>
      </c:catAx>
      <c:valAx>
        <c:axId val="166641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42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>
                <a:latin typeface="Arial" panose="020B0604020202020204" pitchFamily="34" charset="0"/>
                <a:cs typeface="Arial" panose="020B0604020202020204" pitchFamily="34" charset="0"/>
              </a:rPr>
              <a:t>Type of of Philanthropic Activities</a:t>
            </a:r>
            <a:r>
              <a:rPr lang="es-CO" sz="1100" b="1" baseline="0">
                <a:latin typeface="Arial" panose="020B0604020202020204" pitchFamily="34" charset="0"/>
                <a:cs typeface="Arial" panose="020B0604020202020204" pitchFamily="34" charset="0"/>
              </a:rPr>
              <a:t> in 2021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1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CO" sz="1000" b="0" i="0" baseline="0">
                <a:solidFill>
                  <a:schemeClr val="bg1">
                    <a:lumMod val="65000"/>
                  </a:schemeClr>
                </a:solidFill>
                <a:effectLst/>
              </a:rPr>
              <a:t>Tipos de inversión social</a:t>
            </a:r>
            <a:endParaRPr lang="es-CO" sz="1100">
              <a:solidFill>
                <a:schemeClr val="bg1">
                  <a:lumMod val="6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27439891778212111"/>
          <c:y val="3.5714296873608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16151077942354"/>
          <c:y val="0.22124491352484488"/>
          <c:w val="0.73643698720366035"/>
          <c:h val="0.511444518230402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'Social 2024'!$D$2:$X$3</c:f>
              <c:multiLvlStrCache>
                <c:ptCount val="2"/>
                <c:lvl>
                  <c:pt idx="1">
                    <c:v>ElectroDunas</c:v>
                  </c:pt>
                </c:lvl>
                <c:lvl>
                  <c:pt idx="1">
                    <c:v>Contugas</c:v>
                  </c:pt>
                </c:lvl>
                <c:lvl>
                  <c:pt idx="1">
                    <c:v>Cálidda</c:v>
                  </c:pt>
                </c:lvl>
                <c:lvl>
                  <c:pt idx="1">
                    <c:v>TGI</c:v>
                  </c:pt>
                </c:lvl>
                <c:lvl>
                  <c:pt idx="1">
                    <c:v>Enlaza </c:v>
                  </c:pt>
                </c:lvl>
                <c:lvl>
                  <c:pt idx="1">
                    <c:v>GEB</c:v>
                  </c:pt>
                </c:lvl>
              </c:multiLvlStrCache>
            </c:multiLvlStrRef>
          </c:cat>
          <c:val>
            <c:numRef>
              <c:f>Social!#REF!</c:f>
              <c:numCache>
                <c:formatCode>"$"\ 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Social!#REF!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66-4787-8007-3697AE15F70D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'Social 2024'!$D$2:$X$3</c:f>
              <c:multiLvlStrCache>
                <c:ptCount val="2"/>
                <c:lvl>
                  <c:pt idx="1">
                    <c:v>ElectroDunas</c:v>
                  </c:pt>
                </c:lvl>
                <c:lvl>
                  <c:pt idx="1">
                    <c:v>Contugas</c:v>
                  </c:pt>
                </c:lvl>
                <c:lvl>
                  <c:pt idx="1">
                    <c:v>Cálidda</c:v>
                  </c:pt>
                </c:lvl>
                <c:lvl>
                  <c:pt idx="1">
                    <c:v>TGI</c:v>
                  </c:pt>
                </c:lvl>
                <c:lvl>
                  <c:pt idx="1">
                    <c:v>Enlaza </c:v>
                  </c:pt>
                </c:lvl>
                <c:lvl>
                  <c:pt idx="1">
                    <c:v>GEB</c:v>
                  </c:pt>
                </c:lvl>
              </c:multiLvlStrCache>
            </c:multiLvlStrRef>
          </c:cat>
          <c:val>
            <c:numRef>
              <c:f>Social!#REF!</c:f>
              <c:numCache>
                <c:formatCode>"$"\ 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Social!#REF!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766-4787-8007-3697AE15F70D}"/>
            </c:ext>
          </c:extLst>
        </c:ser>
        <c:ser>
          <c:idx val="2"/>
          <c:order val="2"/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'Social 2024'!$D$2:$X$3</c:f>
              <c:multiLvlStrCache>
                <c:ptCount val="2"/>
                <c:lvl>
                  <c:pt idx="1">
                    <c:v>ElectroDunas</c:v>
                  </c:pt>
                </c:lvl>
                <c:lvl>
                  <c:pt idx="1">
                    <c:v>Contugas</c:v>
                  </c:pt>
                </c:lvl>
                <c:lvl>
                  <c:pt idx="1">
                    <c:v>Cálidda</c:v>
                  </c:pt>
                </c:lvl>
                <c:lvl>
                  <c:pt idx="1">
                    <c:v>TGI</c:v>
                  </c:pt>
                </c:lvl>
                <c:lvl>
                  <c:pt idx="1">
                    <c:v>Enlaza </c:v>
                  </c:pt>
                </c:lvl>
                <c:lvl>
                  <c:pt idx="1">
                    <c:v>GEB</c:v>
                  </c:pt>
                </c:lvl>
              </c:multiLvlStrCache>
            </c:multiLvlStrRef>
          </c:cat>
          <c:val>
            <c:numRef>
              <c:f>Social!#REF!</c:f>
              <c:numCache>
                <c:formatCode>"$"\ 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Social!#REF!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766-4787-8007-3697AE15F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919024"/>
        <c:axId val="1183920688"/>
      </c:barChart>
      <c:catAx>
        <c:axId val="11839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920688"/>
        <c:crosses val="autoZero"/>
        <c:auto val="1"/>
        <c:lblAlgn val="ctr"/>
        <c:lblOffset val="100"/>
        <c:noMultiLvlLbl val="0"/>
      </c:catAx>
      <c:valAx>
        <c:axId val="118392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91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21436550751668E-2"/>
          <c:y val="0.86395534895487447"/>
          <c:w val="0.84675712689849669"/>
          <c:h val="6.777155867564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People</a:t>
            </a:r>
            <a:r>
              <a:rPr lang="en-US" sz="1100" b="1" baseline="0">
                <a:latin typeface="Arial" panose="020B0604020202020204" pitchFamily="34" charset="0"/>
                <a:cs typeface="Arial" panose="020B0604020202020204" pitchFamily="34" charset="0"/>
              </a:rPr>
              <a:t> Benefited from Social Investment in 2021</a:t>
            </a:r>
          </a:p>
          <a:p>
            <a:pPr>
              <a:defRPr sz="1100" b="1"/>
            </a:pPr>
            <a:r>
              <a:rPr lang="en-US" sz="1000" b="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Beneficiarios de la inversión social</a:t>
            </a:r>
          </a:p>
        </c:rich>
      </c:tx>
      <c:layout>
        <c:manualLayout>
          <c:xMode val="edge"/>
          <c:yMode val="edge"/>
          <c:x val="0.17926656167979002"/>
          <c:y val="4.790419161676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'Social 2024'!$B$5</c:f>
              <c:strCache>
                <c:ptCount val="1"/>
                <c:pt idx="0">
                  <c:v>Number of beneficiaries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A3-43D6-913A-9E1925A8A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A3-43D6-913A-9E1925A8A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A3-43D6-913A-9E1925A8A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A3-43D6-913A-9E1925A8A5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CA3-43D6-913A-9E1925A8A5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CA3-43D6-913A-9E1925A8A5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CA3-43D6-913A-9E1925A8A5A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CA3-43D6-913A-9E1925A8A5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CA3-43D6-913A-9E1925A8A5A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CA3-43D6-913A-9E1925A8A5A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CA3-43D6-913A-9E1925A8A5A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CA3-43D6-913A-9E1925A8A5A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CA3-43D6-913A-9E1925A8A5A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CA3-43D6-913A-9E1925A8A5A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CA3-43D6-913A-9E1925A8A5A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CA3-43D6-913A-9E1925A8A5A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CA3-43D6-913A-9E1925A8A5A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CA3-43D6-913A-9E1925A8A5A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CA3-43D6-913A-9E1925A8A5A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CA3-43D6-913A-9E1925A8A5A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CA3-43D6-913A-9E1925A8A5A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CA3-43D6-913A-9E1925A8A5A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CA3-43D6-913A-9E1925A8A5A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7CA3-43D6-913A-9E1925A8A5A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7CA3-43D6-913A-9E1925A8A5A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7CA3-43D6-913A-9E1925A8A5A1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5AD-441B-A453-1D292CEC0B39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5AD-441B-A453-1D292CEC0B39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5AD-441B-A453-1D292CEC0B39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5AD-441B-A453-1D292CEC0B39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5AD-441B-A453-1D292CEC0B39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5AD-441B-A453-1D292CEC0B39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5AD-441B-A453-1D292CEC0B39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5AD-441B-A453-1D292CEC0B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'Social 2024'!$D$5:$AK$5</c:f>
              <c:numCache>
                <c:formatCode>#,##0</c:formatCode>
                <c:ptCount val="34"/>
                <c:pt idx="1">
                  <c:v>91</c:v>
                </c:pt>
                <c:pt idx="2">
                  <c:v>7912</c:v>
                </c:pt>
                <c:pt idx="3">
                  <c:v>3416</c:v>
                </c:pt>
                <c:pt idx="4">
                  <c:v>2969</c:v>
                </c:pt>
                <c:pt idx="5">
                  <c:v>972</c:v>
                </c:pt>
                <c:pt idx="6">
                  <c:v>115212</c:v>
                </c:pt>
                <c:pt idx="7">
                  <c:v>188443</c:v>
                </c:pt>
                <c:pt idx="8">
                  <c:v>11537</c:v>
                </c:pt>
                <c:pt idx="9">
                  <c:v>21910</c:v>
                </c:pt>
                <c:pt idx="10">
                  <c:v>39517</c:v>
                </c:pt>
                <c:pt idx="11">
                  <c:v>32425</c:v>
                </c:pt>
                <c:pt idx="12">
                  <c:v>96589</c:v>
                </c:pt>
                <c:pt idx="13">
                  <c:v>24675</c:v>
                </c:pt>
                <c:pt idx="14">
                  <c:v>970485</c:v>
                </c:pt>
                <c:pt idx="15">
                  <c:v>132617</c:v>
                </c:pt>
                <c:pt idx="16">
                  <c:v>1250</c:v>
                </c:pt>
                <c:pt idx="17">
                  <c:v>8229</c:v>
                </c:pt>
                <c:pt idx="18">
                  <c:v>1790</c:v>
                </c:pt>
                <c:pt idx="19">
                  <c:v>1510</c:v>
                </c:pt>
                <c:pt idx="20">
                  <c:v>69360</c:v>
                </c:pt>
                <c:pt idx="21">
                  <c:v>1180</c:v>
                </c:pt>
                <c:pt idx="22">
                  <c:v>3949</c:v>
                </c:pt>
                <c:pt idx="23">
                  <c:v>2817</c:v>
                </c:pt>
                <c:pt idx="24">
                  <c:v>20203</c:v>
                </c:pt>
                <c:pt idx="25">
                  <c:v>7000</c:v>
                </c:pt>
                <c:pt idx="26">
                  <c:v>3794</c:v>
                </c:pt>
                <c:pt idx="27">
                  <c:v>12700</c:v>
                </c:pt>
                <c:pt idx="28">
                  <c:v>165</c:v>
                </c:pt>
                <c:pt idx="29">
                  <c:v>201908</c:v>
                </c:pt>
                <c:pt idx="30">
                  <c:v>64057</c:v>
                </c:pt>
                <c:pt idx="31">
                  <c:v>1142659</c:v>
                </c:pt>
                <c:pt idx="32">
                  <c:v>374093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'Social 2024'!$D$3:$AK$3</c15:sqref>
                        </c15:formulaRef>
                      </c:ext>
                    </c:extLst>
                    <c:strCache>
                      <c:ptCount val="30"/>
                      <c:pt idx="0">
                        <c:v>GEB</c:v>
                      </c:pt>
                      <c:pt idx="4">
                        <c:v>Enlaza </c:v>
                      </c:pt>
                      <c:pt idx="8">
                        <c:v>TGI</c:v>
                      </c:pt>
                      <c:pt idx="12">
                        <c:v>Cálidda</c:v>
                      </c:pt>
                      <c:pt idx="16">
                        <c:v>Contugas</c:v>
                      </c:pt>
                      <c:pt idx="20">
                        <c:v>ElectroDunas</c:v>
                      </c:pt>
                      <c:pt idx="24">
                        <c:v>Conecta</c:v>
                      </c:pt>
                      <c:pt idx="28">
                        <c:v>Cantalloc</c:v>
                      </c:pt>
                      <c:pt idx="29">
                        <c:v>Total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C-3267-4DF6-97C7-434C951681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8902887139113"/>
          <c:y val="0.34510820877929188"/>
          <c:w val="0.29724430446194228"/>
          <c:h val="0.535930972700268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 b="1">
                <a:latin typeface="Arial" panose="020B0604020202020204" pitchFamily="34" charset="0"/>
                <a:cs typeface="Arial" panose="020B0604020202020204" pitchFamily="34" charset="0"/>
              </a:rPr>
              <a:t>Salary Ratio</a:t>
            </a:r>
          </a:p>
          <a:p>
            <a:pPr>
              <a:defRPr sz="1200" b="1"/>
            </a:pPr>
            <a:r>
              <a:rPr lang="es-CO" sz="1000" b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Ratio Salarial</a:t>
            </a:r>
          </a:p>
        </c:rich>
      </c:tx>
      <c:layout>
        <c:manualLayout>
          <c:xMode val="edge"/>
          <c:yMode val="edge"/>
          <c:x val="0.39766657616073853"/>
          <c:y val="4.5845272206303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0262467191601048E-2"/>
          <c:y val="0.1799044890162369"/>
          <c:w val="0.91445017648655991"/>
          <c:h val="0.552563078612308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'Social 2024'!$B$90</c:f>
              <c:strCache>
                <c:ptCount val="1"/>
                <c:pt idx="0">
                  <c:v>Senior Management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'Social 2024'!$D$90:$BE$90</c:f>
              <c:numCache>
                <c:formatCode>General</c:formatCode>
                <c:ptCount val="54"/>
                <c:pt idx="0">
                  <c:v>0.95</c:v>
                </c:pt>
                <c:pt idx="1">
                  <c:v>0.86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</c:v>
                </c:pt>
                <c:pt idx="7">
                  <c:v>0.85</c:v>
                </c:pt>
                <c:pt idx="8">
                  <c:v>0.85</c:v>
                </c:pt>
                <c:pt idx="9">
                  <c:v>0.98</c:v>
                </c:pt>
                <c:pt idx="10">
                  <c:v>1.06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</c:v>
                </c:pt>
                <c:pt idx="16">
                  <c:v>0.81</c:v>
                </c:pt>
                <c:pt idx="17">
                  <c:v>0.74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1.3</c:v>
                </c:pt>
                <c:pt idx="23">
                  <c:v>0.85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</c:v>
                </c:pt>
                <c:pt idx="35" formatCode="0.00">
                  <c:v>1</c:v>
                </c:pt>
                <c:pt idx="36">
                  <c:v>0.8</c:v>
                </c:pt>
                <c:pt idx="37">
                  <c:v>0.57999999999999996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2024'!$D$87:$AA$89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569-4676-8EB0-45932361C8AC}"/>
            </c:ext>
          </c:extLst>
        </c:ser>
        <c:ser>
          <c:idx val="1"/>
          <c:order val="1"/>
          <c:tx>
            <c:strRef>
              <c:f>'Social 2024'!$B$91</c:f>
              <c:strCache>
                <c:ptCount val="1"/>
                <c:pt idx="0">
                  <c:v>Middle Management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'Social 2024'!$D$91:$BE$91</c:f>
              <c:numCache>
                <c:formatCode>General</c:formatCode>
                <c:ptCount val="54"/>
                <c:pt idx="0">
                  <c:v>0.95</c:v>
                </c:pt>
                <c:pt idx="1">
                  <c:v>0.93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0.97</c:v>
                </c:pt>
                <c:pt idx="7">
                  <c:v>0.85</c:v>
                </c:pt>
                <c:pt idx="8">
                  <c:v>0.93</c:v>
                </c:pt>
                <c:pt idx="9">
                  <c:v>1.02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0.92</c:v>
                </c:pt>
                <c:pt idx="17">
                  <c:v>0.91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1.07</c:v>
                </c:pt>
                <c:pt idx="23">
                  <c:v>0.93</c:v>
                </c:pt>
                <c:pt idx="24">
                  <c:v>0.63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1.08</c:v>
                </c:pt>
                <c:pt idx="30">
                  <c:v>0.92</c:v>
                </c:pt>
                <c:pt idx="31">
                  <c:v>0.9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</c:v>
                </c:pt>
                <c:pt idx="35" formatCode="0.00">
                  <c:v>1</c:v>
                </c:pt>
                <c:pt idx="36">
                  <c:v>1.01</c:v>
                </c:pt>
                <c:pt idx="37">
                  <c:v>0.9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2024'!$D$87:$AA$89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569-4676-8EB0-45932361C8AC}"/>
            </c:ext>
          </c:extLst>
        </c:ser>
        <c:ser>
          <c:idx val="2"/>
          <c:order val="2"/>
          <c:tx>
            <c:strRef>
              <c:f>'Social 2024'!$B$92</c:f>
              <c:strCache>
                <c:ptCount val="1"/>
                <c:pt idx="0">
                  <c:v>Advisors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'Social 2024'!$D$92:$BE$92</c:f>
              <c:numCache>
                <c:formatCode>General</c:formatCode>
                <c:ptCount val="54"/>
                <c:pt idx="0">
                  <c:v>1.02</c:v>
                </c:pt>
                <c:pt idx="1">
                  <c:v>1.02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1.01</c:v>
                </c:pt>
                <c:pt idx="7">
                  <c:v>0.91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1.01</c:v>
                </c:pt>
                <c:pt idx="17">
                  <c:v>0.99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1.07</c:v>
                </c:pt>
                <c:pt idx="23">
                  <c:v>0.9</c:v>
                </c:pt>
                <c:pt idx="24">
                  <c:v>0.85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0.8</c:v>
                </c:pt>
                <c:pt idx="30">
                  <c:v>1.55</c:v>
                </c:pt>
                <c:pt idx="31">
                  <c:v>1.83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</c:v>
                </c:pt>
                <c:pt idx="35" formatCode="0.00">
                  <c:v>1</c:v>
                </c:pt>
                <c:pt idx="36">
                  <c:v>1.01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2024'!$D$87:$AA$89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569-4676-8EB0-45932361C8AC}"/>
            </c:ext>
          </c:extLst>
        </c:ser>
        <c:ser>
          <c:idx val="3"/>
          <c:order val="3"/>
          <c:tx>
            <c:strRef>
              <c:f>'Social 2024'!$B$93</c:f>
              <c:strCache>
                <c:ptCount val="1"/>
                <c:pt idx="0">
                  <c:v>Professionals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'Social 2024'!$D$93:$BE$93</c:f>
              <c:numCache>
                <c:formatCode>General</c:formatCode>
                <c:ptCount val="54"/>
                <c:pt idx="0">
                  <c:v>0.99</c:v>
                </c:pt>
                <c:pt idx="1">
                  <c:v>0.96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0.99</c:v>
                </c:pt>
                <c:pt idx="7">
                  <c:v>0.91</c:v>
                </c:pt>
                <c:pt idx="8">
                  <c:v>1</c:v>
                </c:pt>
                <c:pt idx="9">
                  <c:v>0.9</c:v>
                </c:pt>
                <c:pt idx="10">
                  <c:v>0.9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0.88</c:v>
                </c:pt>
                <c:pt idx="16">
                  <c:v>0.71</c:v>
                </c:pt>
                <c:pt idx="17">
                  <c:v>0.91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1.08</c:v>
                </c:pt>
                <c:pt idx="23">
                  <c:v>0.92</c:v>
                </c:pt>
                <c:pt idx="24">
                  <c:v>0.8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0.9</c:v>
                </c:pt>
                <c:pt idx="30">
                  <c:v>1.34</c:v>
                </c:pt>
                <c:pt idx="31">
                  <c:v>1.24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</c:v>
                </c:pt>
                <c:pt idx="35" formatCode="0.00">
                  <c:v>1</c:v>
                </c:pt>
                <c:pt idx="36">
                  <c:v>0.99</c:v>
                </c:pt>
                <c:pt idx="37">
                  <c:v>0.66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2024'!$D$87:$AA$89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569-4676-8EB0-45932361C8AC}"/>
            </c:ext>
          </c:extLst>
        </c:ser>
        <c:ser>
          <c:idx val="4"/>
          <c:order val="4"/>
          <c:tx>
            <c:strRef>
              <c:f>'Social 2024'!$B$94</c:f>
              <c:strCache>
                <c:ptCount val="1"/>
                <c:pt idx="0">
                  <c:v>Support/assistants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'Social 2024'!$D$94:$BE$94</c:f>
              <c:numCache>
                <c:formatCode>General</c:formatCode>
                <c:ptCount val="54"/>
                <c:pt idx="0">
                  <c:v>0.88</c:v>
                </c:pt>
                <c:pt idx="1">
                  <c:v>0.87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1.06</c:v>
                </c:pt>
                <c:pt idx="7">
                  <c:v>0.87</c:v>
                </c:pt>
                <c:pt idx="8">
                  <c:v>0.75</c:v>
                </c:pt>
                <c:pt idx="9">
                  <c:v>0.83</c:v>
                </c:pt>
                <c:pt idx="10">
                  <c:v>0.86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0.74</c:v>
                </c:pt>
                <c:pt idx="16">
                  <c:v>2.2599999999999998</c:v>
                </c:pt>
                <c:pt idx="17">
                  <c:v>1.24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1.03</c:v>
                </c:pt>
                <c:pt idx="23">
                  <c:v>0.78</c:v>
                </c:pt>
                <c:pt idx="24">
                  <c:v>0.72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0.73</c:v>
                </c:pt>
                <c:pt idx="30">
                  <c:v>0.97</c:v>
                </c:pt>
                <c:pt idx="31">
                  <c:v>0.97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</c:v>
                </c:pt>
                <c:pt idx="35" formatCode="0.00">
                  <c:v>1</c:v>
                </c:pt>
                <c:pt idx="36">
                  <c:v>0.9</c:v>
                </c:pt>
                <c:pt idx="37">
                  <c:v>0.67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2024'!$D$87:$AA$89</c15:sqref>
                        </c15:formulaRef>
                      </c:ext>
                    </c:extLst>
                    <c:multiLvlStrCache>
                      <c:ptCount val="24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569-4676-8EB0-45932361C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930256"/>
        <c:axId val="1183920272"/>
      </c:barChart>
      <c:catAx>
        <c:axId val="118393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920272"/>
        <c:crosses val="autoZero"/>
        <c:auto val="1"/>
        <c:lblAlgn val="ctr"/>
        <c:lblOffset val="100"/>
        <c:noMultiLvlLbl val="0"/>
      </c:catAx>
      <c:valAx>
        <c:axId val="118392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9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90542130509548"/>
          <c:y val="0.90114568057216349"/>
          <c:w val="0.78798226083808487"/>
          <c:h val="6.4470365273108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 </a:t>
            </a: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Hiring</a:t>
            </a:r>
            <a:r>
              <a:rPr lang="en-US" sz="1100" b="1" baseline="0">
                <a:latin typeface="Arial" panose="020B0604020202020204" pitchFamily="34" charset="0"/>
                <a:cs typeface="Arial" panose="020B0604020202020204" pitchFamily="34" charset="0"/>
              </a:rPr>
              <a:t> and </a:t>
            </a: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Promotions </a:t>
            </a:r>
          </a:p>
          <a:p>
            <a:pPr>
              <a:defRPr sz="1200" b="1"/>
            </a:pPr>
            <a:r>
              <a:rPr lang="en-US" sz="1000" b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Contrataciones y ascensos</a:t>
            </a:r>
          </a:p>
        </c:rich>
      </c:tx>
      <c:layout>
        <c:manualLayout>
          <c:xMode val="edge"/>
          <c:yMode val="edge"/>
          <c:x val="0.36067847769028871"/>
          <c:y val="2.6897214217098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926509186351708E-2"/>
          <c:y val="0.17325648414985595"/>
          <c:w val="0.90588301462317211"/>
          <c:h val="0.44767160589076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'Social 2024'!$B$82</c:f>
              <c:strCache>
                <c:ptCount val="1"/>
                <c:pt idx="0">
                  <c:v>Total number of new hires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'Social 2024'!$D$82:$BC$82</c:f>
              <c:numCache>
                <c:formatCode>General</c:formatCode>
                <c:ptCount val="52"/>
                <c:pt idx="0">
                  <c:v>100</c:v>
                </c:pt>
                <c:pt idx="1">
                  <c:v>136</c:v>
                </c:pt>
                <c:pt idx="2">
                  <c:v>123</c:v>
                </c:pt>
                <c:pt idx="3">
                  <c:v>146</c:v>
                </c:pt>
                <c:pt idx="4">
                  <c:v>67</c:v>
                </c:pt>
                <c:pt idx="5">
                  <c:v>104</c:v>
                </c:pt>
                <c:pt idx="6">
                  <c:v>82</c:v>
                </c:pt>
                <c:pt idx="7">
                  <c:v>45</c:v>
                </c:pt>
                <c:pt idx="8">
                  <c:v>22</c:v>
                </c:pt>
                <c:pt idx="9">
                  <c:v>19</c:v>
                </c:pt>
                <c:pt idx="10">
                  <c:v>56</c:v>
                </c:pt>
                <c:pt idx="11">
                  <c:v>11</c:v>
                </c:pt>
                <c:pt idx="12">
                  <c:v>25</c:v>
                </c:pt>
                <c:pt idx="13">
                  <c:v>26</c:v>
                </c:pt>
                <c:pt idx="14">
                  <c:v>28</c:v>
                </c:pt>
                <c:pt idx="15">
                  <c:v>31</c:v>
                </c:pt>
                <c:pt idx="16">
                  <c:v>51</c:v>
                </c:pt>
                <c:pt idx="17">
                  <c:v>48</c:v>
                </c:pt>
                <c:pt idx="18">
                  <c:v>46</c:v>
                </c:pt>
                <c:pt idx="19">
                  <c:v>30</c:v>
                </c:pt>
                <c:pt idx="20">
                  <c:v>21</c:v>
                </c:pt>
                <c:pt idx="21">
                  <c:v>42</c:v>
                </c:pt>
                <c:pt idx="22">
                  <c:v>34</c:v>
                </c:pt>
                <c:pt idx="23">
                  <c:v>23</c:v>
                </c:pt>
                <c:pt idx="24">
                  <c:v>22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23</c:v>
                </c:pt>
                <c:pt idx="29">
                  <c:v>19</c:v>
                </c:pt>
                <c:pt idx="30">
                  <c:v>24</c:v>
                </c:pt>
                <c:pt idx="31">
                  <c:v>7</c:v>
                </c:pt>
                <c:pt idx="32">
                  <c:v>46</c:v>
                </c:pt>
                <c:pt idx="33">
                  <c:v>27</c:v>
                </c:pt>
                <c:pt idx="34">
                  <c:v>27</c:v>
                </c:pt>
                <c:pt idx="35">
                  <c:v>41</c:v>
                </c:pt>
                <c:pt idx="36">
                  <c:v>48</c:v>
                </c:pt>
                <c:pt idx="37">
                  <c:v>294</c:v>
                </c:pt>
                <c:pt idx="38">
                  <c:v>51</c:v>
                </c:pt>
                <c:pt idx="39">
                  <c:v>25</c:v>
                </c:pt>
                <c:pt idx="40">
                  <c:v>17</c:v>
                </c:pt>
                <c:pt idx="41">
                  <c:v>15</c:v>
                </c:pt>
                <c:pt idx="42">
                  <c:v>19</c:v>
                </c:pt>
                <c:pt idx="43">
                  <c:v>14</c:v>
                </c:pt>
                <c:pt idx="44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2024'!$D$80:$AI$81</c15:sqref>
                        </c15:formulaRef>
                      </c:ext>
                    </c:extLst>
                    <c:multiLvlStrCache>
                      <c:ptCount val="32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  <c:pt idx="24">
                          <c:v>2019</c:v>
                        </c:pt>
                        <c:pt idx="25">
                          <c:v>2020</c:v>
                        </c:pt>
                        <c:pt idx="26">
                          <c:v>2021</c:v>
                        </c:pt>
                        <c:pt idx="27">
                          <c:v>2022</c:v>
                        </c:pt>
                        <c:pt idx="28">
                          <c:v>2023</c:v>
                        </c:pt>
                        <c:pt idx="29">
                          <c:v>2024</c:v>
                        </c:pt>
                        <c:pt idx="30">
                          <c:v>2018</c:v>
                        </c:pt>
                        <c:pt idx="31">
                          <c:v>2019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  <c:pt idx="30">
                          <c:v>ElectroDunas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198-4AA9-BD27-4CEFD042CF8D}"/>
            </c:ext>
          </c:extLst>
        </c:ser>
        <c:ser>
          <c:idx val="1"/>
          <c:order val="1"/>
          <c:tx>
            <c:strRef>
              <c:f>'Social 2024'!$B$83</c:f>
              <c:strCache>
                <c:ptCount val="1"/>
                <c:pt idx="0">
                  <c:v>Vacancies filled by internal candidates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'Social 2024'!$D$83:$BC$83</c:f>
              <c:numCache>
                <c:formatCode>General</c:formatCode>
                <c:ptCount val="52"/>
                <c:pt idx="0">
                  <c:v>9</c:v>
                </c:pt>
                <c:pt idx="1">
                  <c:v>26</c:v>
                </c:pt>
                <c:pt idx="2">
                  <c:v>30</c:v>
                </c:pt>
                <c:pt idx="3">
                  <c:v>48</c:v>
                </c:pt>
                <c:pt idx="4">
                  <c:v>42</c:v>
                </c:pt>
                <c:pt idx="5">
                  <c:v>27</c:v>
                </c:pt>
                <c:pt idx="6">
                  <c:v>20</c:v>
                </c:pt>
                <c:pt idx="7">
                  <c:v>8</c:v>
                </c:pt>
                <c:pt idx="8">
                  <c:v>12</c:v>
                </c:pt>
                <c:pt idx="9">
                  <c:v>11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18</c:v>
                </c:pt>
                <c:pt idx="14">
                  <c:v>16</c:v>
                </c:pt>
                <c:pt idx="15">
                  <c:v>12</c:v>
                </c:pt>
                <c:pt idx="16">
                  <c:v>26</c:v>
                </c:pt>
                <c:pt idx="17">
                  <c:v>26</c:v>
                </c:pt>
                <c:pt idx="18">
                  <c:v>17</c:v>
                </c:pt>
                <c:pt idx="19">
                  <c:v>15</c:v>
                </c:pt>
                <c:pt idx="20">
                  <c:v>17</c:v>
                </c:pt>
                <c:pt idx="21">
                  <c:v>22</c:v>
                </c:pt>
                <c:pt idx="22">
                  <c:v>15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23</c:v>
                </c:pt>
                <c:pt idx="29">
                  <c:v>5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3</c:v>
                </c:pt>
                <c:pt idx="35">
                  <c:v>16</c:v>
                </c:pt>
                <c:pt idx="36">
                  <c:v>18</c:v>
                </c:pt>
                <c:pt idx="37">
                  <c:v>49</c:v>
                </c:pt>
                <c:pt idx="38">
                  <c:v>24</c:v>
                </c:pt>
                <c:pt idx="39">
                  <c:v>7</c:v>
                </c:pt>
                <c:pt idx="40">
                  <c:v>9</c:v>
                </c:pt>
                <c:pt idx="41">
                  <c:v>4</c:v>
                </c:pt>
                <c:pt idx="42">
                  <c:v>4</c:v>
                </c:pt>
                <c:pt idx="43">
                  <c:v>9</c:v>
                </c:pt>
                <c:pt idx="44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2024'!$D$80:$AI$81</c15:sqref>
                        </c15:formulaRef>
                      </c:ext>
                    </c:extLst>
                    <c:multiLvlStrCache>
                      <c:ptCount val="32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  <c:pt idx="24">
                          <c:v>2019</c:v>
                        </c:pt>
                        <c:pt idx="25">
                          <c:v>2020</c:v>
                        </c:pt>
                        <c:pt idx="26">
                          <c:v>2021</c:v>
                        </c:pt>
                        <c:pt idx="27">
                          <c:v>2022</c:v>
                        </c:pt>
                        <c:pt idx="28">
                          <c:v>2023</c:v>
                        </c:pt>
                        <c:pt idx="29">
                          <c:v>2024</c:v>
                        </c:pt>
                        <c:pt idx="30">
                          <c:v>2018</c:v>
                        </c:pt>
                        <c:pt idx="31">
                          <c:v>2019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  <c:pt idx="30">
                          <c:v>ElectroDunas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198-4AA9-BD27-4CEFD042CF8D}"/>
            </c:ext>
          </c:extLst>
        </c:ser>
        <c:ser>
          <c:idx val="2"/>
          <c:order val="2"/>
          <c:tx>
            <c:strRef>
              <c:f>Social!#REF!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Social!#REF!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2024'!$D$80:$AI$81</c15:sqref>
                        </c15:formulaRef>
                      </c:ext>
                    </c:extLst>
                    <c:multiLvlStrCache>
                      <c:ptCount val="32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  <c:pt idx="24">
                          <c:v>2019</c:v>
                        </c:pt>
                        <c:pt idx="25">
                          <c:v>2020</c:v>
                        </c:pt>
                        <c:pt idx="26">
                          <c:v>2021</c:v>
                        </c:pt>
                        <c:pt idx="27">
                          <c:v>2022</c:v>
                        </c:pt>
                        <c:pt idx="28">
                          <c:v>2023</c:v>
                        </c:pt>
                        <c:pt idx="29">
                          <c:v>2024</c:v>
                        </c:pt>
                        <c:pt idx="30">
                          <c:v>2018</c:v>
                        </c:pt>
                        <c:pt idx="31">
                          <c:v>2019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  <c:pt idx="30">
                          <c:v>ElectroDunas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198-4AA9-BD27-4CEFD042CF8D}"/>
            </c:ext>
          </c:extLst>
        </c:ser>
        <c:ser>
          <c:idx val="3"/>
          <c:order val="3"/>
          <c:tx>
            <c:strRef>
              <c:f>Social!#REF!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Social!#REF!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2024'!$D$80:$AI$81</c15:sqref>
                        </c15:formulaRef>
                      </c:ext>
                    </c:extLst>
                    <c:multiLvlStrCache>
                      <c:ptCount val="32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  <c:pt idx="24">
                          <c:v>2019</c:v>
                        </c:pt>
                        <c:pt idx="25">
                          <c:v>2020</c:v>
                        </c:pt>
                        <c:pt idx="26">
                          <c:v>2021</c:v>
                        </c:pt>
                        <c:pt idx="27">
                          <c:v>2022</c:v>
                        </c:pt>
                        <c:pt idx="28">
                          <c:v>2023</c:v>
                        </c:pt>
                        <c:pt idx="29">
                          <c:v>2024</c:v>
                        </c:pt>
                        <c:pt idx="30">
                          <c:v>2018</c:v>
                        </c:pt>
                        <c:pt idx="31">
                          <c:v>2019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  <c:pt idx="30">
                          <c:v>ElectroDunas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198-4AA9-BD27-4CEFD042CF8D}"/>
            </c:ext>
          </c:extLst>
        </c:ser>
        <c:ser>
          <c:idx val="4"/>
          <c:order val="4"/>
          <c:tx>
            <c:strRef>
              <c:f>Social!#REF!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Social!#REF!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2024'!$D$80:$AI$81</c15:sqref>
                        </c15:formulaRef>
                      </c:ext>
                    </c:extLst>
                    <c:multiLvlStrCache>
                      <c:ptCount val="32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  <c:pt idx="24">
                          <c:v>2019</c:v>
                        </c:pt>
                        <c:pt idx="25">
                          <c:v>2020</c:v>
                        </c:pt>
                        <c:pt idx="26">
                          <c:v>2021</c:v>
                        </c:pt>
                        <c:pt idx="27">
                          <c:v>2022</c:v>
                        </c:pt>
                        <c:pt idx="28">
                          <c:v>2023</c:v>
                        </c:pt>
                        <c:pt idx="29">
                          <c:v>2024</c:v>
                        </c:pt>
                        <c:pt idx="30">
                          <c:v>2018</c:v>
                        </c:pt>
                        <c:pt idx="31">
                          <c:v>2019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  <c:pt idx="30">
                          <c:v>ElectroDunas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198-4AA9-BD27-4CEFD042CF8D}"/>
            </c:ext>
          </c:extLst>
        </c:ser>
        <c:ser>
          <c:idx val="5"/>
          <c:order val="5"/>
          <c:tx>
            <c:strRef>
              <c:f>Social!#REF!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Social!#REF!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'Social 2024'!$D$80:$AI$81</c15:sqref>
                        </c15:formulaRef>
                      </c:ext>
                    </c:extLst>
                    <c:multiLvlStrCache>
                      <c:ptCount val="32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  <c:pt idx="24">
                          <c:v>2019</c:v>
                        </c:pt>
                        <c:pt idx="25">
                          <c:v>2020</c:v>
                        </c:pt>
                        <c:pt idx="26">
                          <c:v>2021</c:v>
                        </c:pt>
                        <c:pt idx="27">
                          <c:v>2022</c:v>
                        </c:pt>
                        <c:pt idx="28">
                          <c:v>2023</c:v>
                        </c:pt>
                        <c:pt idx="29">
                          <c:v>2024</c:v>
                        </c:pt>
                        <c:pt idx="30">
                          <c:v>2018</c:v>
                        </c:pt>
                        <c:pt idx="31">
                          <c:v>2019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  <c:pt idx="30">
                          <c:v>ElectroDunas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198-4AA9-BD27-4CEFD0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6396768"/>
        <c:axId val="1666415904"/>
      </c:barChart>
      <c:catAx>
        <c:axId val="16663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415904"/>
        <c:crosses val="autoZero"/>
        <c:auto val="1"/>
        <c:lblAlgn val="ctr"/>
        <c:lblOffset val="100"/>
        <c:noMultiLvlLbl val="0"/>
      </c:catAx>
      <c:valAx>
        <c:axId val="166641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53787026621671"/>
          <c:y val="0.8520577579099442"/>
          <c:w val="0.78778140232470939"/>
          <c:h val="0.12488748704682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 </a:t>
            </a:r>
            <a:r>
              <a:rPr lang="es-CO" sz="1100" b="1">
                <a:latin typeface="Arial" panose="020B0604020202020204" pitchFamily="34" charset="0"/>
                <a:cs typeface="Arial" panose="020B0604020202020204" pitchFamily="34" charset="0"/>
              </a:rPr>
              <a:t>Energy Consumption</a:t>
            </a:r>
          </a:p>
          <a:p>
            <a:pPr>
              <a:defRPr sz="1200" b="1"/>
            </a:pPr>
            <a:r>
              <a:rPr lang="es-CO" sz="1000" b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Consumo de</a:t>
            </a:r>
            <a:r>
              <a:rPr lang="es-CO" sz="1000" b="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Energía</a:t>
            </a:r>
            <a:endParaRPr lang="es-CO" sz="1000" b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527577156303735"/>
          <c:y val="3.0541301406165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654285455697349"/>
          <c:y val="0.17677948717948722"/>
          <c:w val="0.86816978912118747"/>
          <c:h val="0.5012790631940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'Env 2024'!$B$5</c:f>
              <c:strCache>
                <c:ptCount val="1"/>
                <c:pt idx="0">
                  <c:v>Non-renewable fuel consumption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'Env 2024'!$D$3:$AR$4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2024'!$D$5:$AR$5</c:f>
              <c:numCache>
                <c:formatCode>#,##0.00</c:formatCode>
                <c:ptCount val="41"/>
                <c:pt idx="0">
                  <c:v>36.5</c:v>
                </c:pt>
                <c:pt idx="1">
                  <c:v>236.4</c:v>
                </c:pt>
                <c:pt idx="2">
                  <c:v>173.83</c:v>
                </c:pt>
                <c:pt idx="3">
                  <c:v>325.66000000000003</c:v>
                </c:pt>
                <c:pt idx="4">
                  <c:v>320.63</c:v>
                </c:pt>
                <c:pt idx="5">
                  <c:v>68.39</c:v>
                </c:pt>
                <c:pt idx="6">
                  <c:v>52.66</c:v>
                </c:pt>
                <c:pt idx="7" formatCode="General">
                  <c:v>150</c:v>
                </c:pt>
                <c:pt idx="8" formatCode="General">
                  <c:v>154.99</c:v>
                </c:pt>
                <c:pt idx="9">
                  <c:v>1587595.16</c:v>
                </c:pt>
                <c:pt idx="10">
                  <c:v>2284557</c:v>
                </c:pt>
                <c:pt idx="11">
                  <c:v>2324929.92</c:v>
                </c:pt>
                <c:pt idx="12">
                  <c:v>2431926.86</c:v>
                </c:pt>
                <c:pt idx="13">
                  <c:v>1996699.32</c:v>
                </c:pt>
                <c:pt idx="14">
                  <c:v>2298628.4900000002</c:v>
                </c:pt>
                <c:pt idx="15">
                  <c:v>2364856.09</c:v>
                </c:pt>
                <c:pt idx="16">
                  <c:v>199906.98</c:v>
                </c:pt>
                <c:pt idx="17">
                  <c:v>260616.31</c:v>
                </c:pt>
                <c:pt idx="18">
                  <c:v>193850.21</c:v>
                </c:pt>
                <c:pt idx="19">
                  <c:v>244973.72</c:v>
                </c:pt>
                <c:pt idx="20">
                  <c:v>257775.34</c:v>
                </c:pt>
                <c:pt idx="21">
                  <c:v>219471.65</c:v>
                </c:pt>
                <c:pt idx="22">
                  <c:v>240802.84</c:v>
                </c:pt>
                <c:pt idx="23">
                  <c:v>35020.99</c:v>
                </c:pt>
                <c:pt idx="24">
                  <c:v>35525.39</c:v>
                </c:pt>
                <c:pt idx="25">
                  <c:v>31114.7</c:v>
                </c:pt>
                <c:pt idx="26">
                  <c:v>36059.980000000003</c:v>
                </c:pt>
                <c:pt idx="27">
                  <c:v>35960.51</c:v>
                </c:pt>
                <c:pt idx="28">
                  <c:v>34021.019999999997</c:v>
                </c:pt>
                <c:pt idx="29">
                  <c:v>210021.77200057448</c:v>
                </c:pt>
                <c:pt idx="30">
                  <c:v>0</c:v>
                </c:pt>
                <c:pt idx="31">
                  <c:v>0</c:v>
                </c:pt>
                <c:pt idx="32">
                  <c:v>1564943.84</c:v>
                </c:pt>
                <c:pt idx="33">
                  <c:v>1642925.94</c:v>
                </c:pt>
                <c:pt idx="34">
                  <c:v>2063350.18</c:v>
                </c:pt>
                <c:pt idx="35">
                  <c:v>2057176.7</c:v>
                </c:pt>
                <c:pt idx="36">
                  <c:v>2034601.1537944032</c:v>
                </c:pt>
                <c:pt idx="37">
                  <c:v>0</c:v>
                </c:pt>
                <c:pt idx="38">
                  <c:v>495.5</c:v>
                </c:pt>
                <c:pt idx="39">
                  <c:v>426.65</c:v>
                </c:pt>
                <c:pt idx="40">
                  <c:v>391.21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5-47FB-87FB-8C3D5F2A62B6}"/>
            </c:ext>
          </c:extLst>
        </c:ser>
        <c:ser>
          <c:idx val="1"/>
          <c:order val="1"/>
          <c:tx>
            <c:strRef>
              <c:f>'Env 2024'!$B$6</c:f>
              <c:strCache>
                <c:ptCount val="1"/>
                <c:pt idx="0">
                  <c:v>Electricity consumption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'Env 2024'!$D$3:$AR$4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2024'!$D$6:$AR$6</c:f>
              <c:numCache>
                <c:formatCode>#,##0.00</c:formatCode>
                <c:ptCount val="41"/>
                <c:pt idx="0">
                  <c:v>2565.4</c:v>
                </c:pt>
                <c:pt idx="1">
                  <c:v>2166</c:v>
                </c:pt>
                <c:pt idx="2">
                  <c:v>1370.35</c:v>
                </c:pt>
                <c:pt idx="3">
                  <c:v>3070</c:v>
                </c:pt>
                <c:pt idx="4">
                  <c:v>3014.3</c:v>
                </c:pt>
                <c:pt idx="5">
                  <c:v>2052.9699999999998</c:v>
                </c:pt>
                <c:pt idx="6">
                  <c:v>4070.39</c:v>
                </c:pt>
                <c:pt idx="7" formatCode="General">
                  <c:v>2764.62</c:v>
                </c:pt>
                <c:pt idx="8" formatCode="General">
                  <c:v>1081.99</c:v>
                </c:pt>
                <c:pt idx="9">
                  <c:v>10081.92</c:v>
                </c:pt>
                <c:pt idx="10">
                  <c:v>11223</c:v>
                </c:pt>
                <c:pt idx="11">
                  <c:v>12041</c:v>
                </c:pt>
                <c:pt idx="12">
                  <c:v>1134.21</c:v>
                </c:pt>
                <c:pt idx="13">
                  <c:v>11165.84</c:v>
                </c:pt>
                <c:pt idx="14">
                  <c:v>11607.73</c:v>
                </c:pt>
                <c:pt idx="15">
                  <c:v>9161.34</c:v>
                </c:pt>
                <c:pt idx="16">
                  <c:v>5203.42</c:v>
                </c:pt>
                <c:pt idx="17">
                  <c:v>11350</c:v>
                </c:pt>
                <c:pt idx="18">
                  <c:v>9935.68</c:v>
                </c:pt>
                <c:pt idx="19">
                  <c:v>10469.129999999999</c:v>
                </c:pt>
                <c:pt idx="20">
                  <c:v>10654.32</c:v>
                </c:pt>
                <c:pt idx="21">
                  <c:v>10342.9</c:v>
                </c:pt>
                <c:pt idx="22">
                  <c:v>9657.2200000000012</c:v>
                </c:pt>
                <c:pt idx="23">
                  <c:v>3339.96</c:v>
                </c:pt>
                <c:pt idx="24">
                  <c:v>3271.68</c:v>
                </c:pt>
                <c:pt idx="25">
                  <c:v>2629.3</c:v>
                </c:pt>
                <c:pt idx="26">
                  <c:v>2473.88</c:v>
                </c:pt>
                <c:pt idx="27">
                  <c:v>2463.29</c:v>
                </c:pt>
                <c:pt idx="28">
                  <c:v>2577.0300000000002</c:v>
                </c:pt>
                <c:pt idx="29">
                  <c:v>2636.5888707119998</c:v>
                </c:pt>
                <c:pt idx="30">
                  <c:v>0</c:v>
                </c:pt>
                <c:pt idx="31">
                  <c:v>0</c:v>
                </c:pt>
                <c:pt idx="32">
                  <c:v>2961755.28</c:v>
                </c:pt>
                <c:pt idx="33">
                  <c:v>2302837.6216000002</c:v>
                </c:pt>
                <c:pt idx="34">
                  <c:v>2747963.4811920002</c:v>
                </c:pt>
                <c:pt idx="35">
                  <c:v>3134901.35883096</c:v>
                </c:pt>
                <c:pt idx="36">
                  <c:v>3256002.3755580573</c:v>
                </c:pt>
                <c:pt idx="37">
                  <c:v>0</c:v>
                </c:pt>
                <c:pt idx="38">
                  <c:v>8603.82</c:v>
                </c:pt>
                <c:pt idx="39">
                  <c:v>8603.82</c:v>
                </c:pt>
                <c:pt idx="40">
                  <c:v>8154.87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5-47FB-87FB-8C3D5F2A62B6}"/>
            </c:ext>
          </c:extLst>
        </c:ser>
        <c:ser>
          <c:idx val="2"/>
          <c:order val="2"/>
          <c:tx>
            <c:strRef>
              <c:f>'Env 2024'!$B$7</c:f>
              <c:strCache>
                <c:ptCount val="1"/>
                <c:pt idx="0">
                  <c:v>Renewable energy consumption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'Env 2024'!$D$3:$AR$4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2024'!$D$7:$AR$7</c:f>
              <c:numCache>
                <c:formatCode>#,##0.00</c:formatCode>
                <c:ptCount val="41"/>
                <c:pt idx="0">
                  <c:v>0</c:v>
                </c:pt>
                <c:pt idx="1">
                  <c:v>68.11</c:v>
                </c:pt>
                <c:pt idx="2">
                  <c:v>74.88</c:v>
                </c:pt>
                <c:pt idx="3">
                  <c:v>63.36</c:v>
                </c:pt>
                <c:pt idx="4">
                  <c:v>60.2</c:v>
                </c:pt>
                <c:pt idx="5">
                  <c:v>72.88</c:v>
                </c:pt>
                <c:pt idx="6">
                  <c:v>69.47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51.39</c:v>
                </c:pt>
                <c:pt idx="22">
                  <c:v>175.15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615.55999999999995</c:v>
                </c:pt>
                <c:pt idx="35">
                  <c:v>608.66999999999996</c:v>
                </c:pt>
                <c:pt idx="36">
                  <c:v>3046.0564440000003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5-47FB-87FB-8C3D5F2A62B6}"/>
            </c:ext>
          </c:extLst>
        </c:ser>
        <c:ser>
          <c:idx val="3"/>
          <c:order val="3"/>
          <c:tx>
            <c:strRef>
              <c:f>'Env 2024'!$B$8</c:f>
              <c:strCache>
                <c:ptCount val="1"/>
                <c:pt idx="0">
                  <c:v>Total energy consumption in the organization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'Env 2024'!$D$3:$AR$4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2024'!$D$8:$AR$8</c:f>
              <c:numCache>
                <c:formatCode>#,##0.00</c:formatCode>
                <c:ptCount val="41"/>
                <c:pt idx="0">
                  <c:v>2601.9</c:v>
                </c:pt>
                <c:pt idx="1">
                  <c:v>2470.5100000000002</c:v>
                </c:pt>
                <c:pt idx="2">
                  <c:v>1619.06</c:v>
                </c:pt>
                <c:pt idx="3">
                  <c:v>3459.02</c:v>
                </c:pt>
                <c:pt idx="4">
                  <c:v>3395.13</c:v>
                </c:pt>
                <c:pt idx="5">
                  <c:v>2194.2399999999998</c:v>
                </c:pt>
                <c:pt idx="6">
                  <c:v>4192.5200000000004</c:v>
                </c:pt>
                <c:pt idx="7">
                  <c:v>2914.62</c:v>
                </c:pt>
                <c:pt idx="8">
                  <c:v>1236.08</c:v>
                </c:pt>
                <c:pt idx="9">
                  <c:v>1597677.0799999998</c:v>
                </c:pt>
                <c:pt idx="10">
                  <c:v>2295780</c:v>
                </c:pt>
                <c:pt idx="11">
                  <c:v>2336970.92</c:v>
                </c:pt>
                <c:pt idx="12">
                  <c:v>2433061.0699999998</c:v>
                </c:pt>
                <c:pt idx="13">
                  <c:v>2007865.16</c:v>
                </c:pt>
                <c:pt idx="14">
                  <c:v>2310236.2200000002</c:v>
                </c:pt>
                <c:pt idx="15">
                  <c:v>2374017.4299999997</c:v>
                </c:pt>
                <c:pt idx="16">
                  <c:v>205110.40000000002</c:v>
                </c:pt>
                <c:pt idx="17">
                  <c:v>271966.31</c:v>
                </c:pt>
                <c:pt idx="18">
                  <c:v>203785.88999999998</c:v>
                </c:pt>
                <c:pt idx="19">
                  <c:v>255442.85</c:v>
                </c:pt>
                <c:pt idx="20">
                  <c:v>268429.65999999997</c:v>
                </c:pt>
                <c:pt idx="21">
                  <c:v>229865.94</c:v>
                </c:pt>
                <c:pt idx="22">
                  <c:v>250635.21</c:v>
                </c:pt>
                <c:pt idx="23">
                  <c:v>38360.949999999997</c:v>
                </c:pt>
                <c:pt idx="24">
                  <c:v>38797.07</c:v>
                </c:pt>
                <c:pt idx="25">
                  <c:v>33744</c:v>
                </c:pt>
                <c:pt idx="26">
                  <c:v>38533.86</c:v>
                </c:pt>
                <c:pt idx="27">
                  <c:v>38423.800000000003</c:v>
                </c:pt>
                <c:pt idx="28">
                  <c:v>36598.050000000003</c:v>
                </c:pt>
                <c:pt idx="29">
                  <c:v>212658.36087128648</c:v>
                </c:pt>
                <c:pt idx="30">
                  <c:v>0</c:v>
                </c:pt>
                <c:pt idx="31">
                  <c:v>0</c:v>
                </c:pt>
                <c:pt idx="32" formatCode="#,##0">
                  <c:v>1915723</c:v>
                </c:pt>
                <c:pt idx="33" formatCode="#,##0">
                  <c:v>1242722.6216000007</c:v>
                </c:pt>
                <c:pt idx="34" formatCode="#,##0">
                  <c:v>1824051.6211920003</c:v>
                </c:pt>
                <c:pt idx="35">
                  <c:v>1807223.518535058</c:v>
                </c:pt>
                <c:pt idx="36">
                  <c:v>1693070.6002771114</c:v>
                </c:pt>
                <c:pt idx="37">
                  <c:v>0</c:v>
                </c:pt>
                <c:pt idx="38">
                  <c:v>9099.32</c:v>
                </c:pt>
                <c:pt idx="39">
                  <c:v>9030.4699999999993</c:v>
                </c:pt>
                <c:pt idx="40">
                  <c:v>8546.08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5-47FB-87FB-8C3D5F2A6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262832"/>
        <c:axId val="475277392"/>
      </c:barChart>
      <c:catAx>
        <c:axId val="47526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277392"/>
        <c:crosses val="autoZero"/>
        <c:auto val="1"/>
        <c:lblAlgn val="ctr"/>
        <c:lblOffset val="100"/>
        <c:noMultiLvlLbl val="0"/>
      </c:catAx>
      <c:valAx>
        <c:axId val="4752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26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73011132229161"/>
          <c:y val="0.88410159499293361"/>
          <c:w val="0.79253977735541681"/>
          <c:h val="9.128302039168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 b="1">
                <a:latin typeface="Arial" panose="020B0604020202020204" pitchFamily="34" charset="0"/>
                <a:cs typeface="Arial" panose="020B0604020202020204" pitchFamily="34" charset="0"/>
              </a:rPr>
              <a:t>Water Extraction</a:t>
            </a:r>
          </a:p>
          <a:p>
            <a:pPr>
              <a:defRPr sz="1100" b="1"/>
            </a:pPr>
            <a:r>
              <a:rPr lang="es-CO" sz="1000" b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Extracción de Agua</a:t>
            </a:r>
          </a:p>
        </c:rich>
      </c:tx>
      <c:layout>
        <c:manualLayout>
          <c:xMode val="edge"/>
          <c:yMode val="edge"/>
          <c:x val="0.40888694119698232"/>
          <c:y val="1.9047619047619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4157207009805996E-2"/>
          <c:y val="0.15653333333333336"/>
          <c:w val="0.87232992644321616"/>
          <c:h val="0.4079589051368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'Env 2024'!$B$13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'Env 2024'!$D$11:$AR$12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2024'!$D$13:$AR$13</c:f>
              <c:numCache>
                <c:formatCode>#,##0.00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1.06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8-4CEE-8822-C52128831F92}"/>
            </c:ext>
          </c:extLst>
        </c:ser>
        <c:ser>
          <c:idx val="1"/>
          <c:order val="1"/>
          <c:tx>
            <c:strRef>
              <c:f>'Env 2024'!$B$14</c:f>
              <c:strCache>
                <c:ptCount val="1"/>
                <c:pt idx="0">
                  <c:v>Groundwater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'Env 2024'!$D$11:$AR$12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2024'!$D$14:$AR$14</c:f>
              <c:numCache>
                <c:formatCode>#,##0.00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0.4</c:v>
                </c:pt>
                <c:pt idx="14" formatCode="#,##0.000">
                  <c:v>2E-3</c:v>
                </c:pt>
                <c:pt idx="15" formatCode="#,##0.000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8-4CEE-8822-C52128831F92}"/>
            </c:ext>
          </c:extLst>
        </c:ser>
        <c:ser>
          <c:idx val="2"/>
          <c:order val="2"/>
          <c:tx>
            <c:strRef>
              <c:f>'Env 2024'!$B$15</c:f>
              <c:strCache>
                <c:ptCount val="1"/>
                <c:pt idx="0">
                  <c:v>Sea 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'Env 2024'!$D$11:$AR$12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2024'!$D$15:$AR$15</c:f>
              <c:numCache>
                <c:formatCode>#,##0.00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8-4CEE-8822-C52128831F92}"/>
            </c:ext>
          </c:extLst>
        </c:ser>
        <c:ser>
          <c:idx val="3"/>
          <c:order val="3"/>
          <c:tx>
            <c:strRef>
              <c:f>'Env 2024'!$B$16</c:f>
              <c:strCache>
                <c:ptCount val="1"/>
                <c:pt idx="0">
                  <c:v>Produced water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'Env 2024'!$D$11:$AR$12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2024'!$D$16:$AR$16</c:f>
              <c:numCache>
                <c:formatCode>#,##0.00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8-4CEE-8822-C52128831F92}"/>
            </c:ext>
          </c:extLst>
        </c:ser>
        <c:ser>
          <c:idx val="4"/>
          <c:order val="4"/>
          <c:tx>
            <c:strRef>
              <c:f>'Env 2024'!$B$17</c:f>
              <c:strCache>
                <c:ptCount val="1"/>
                <c:pt idx="0">
                  <c:v>Water from third parties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'Env 2024'!$D$11:$AR$12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2024'!$D$17:$AR$17</c:f>
              <c:numCache>
                <c:formatCode>#,##0.00</c:formatCode>
                <c:ptCount val="41"/>
                <c:pt idx="0">
                  <c:v>6.48</c:v>
                </c:pt>
                <c:pt idx="1">
                  <c:v>6.72</c:v>
                </c:pt>
                <c:pt idx="2">
                  <c:v>10.93</c:v>
                </c:pt>
                <c:pt idx="3">
                  <c:v>5.69</c:v>
                </c:pt>
                <c:pt idx="4">
                  <c:v>10.47</c:v>
                </c:pt>
                <c:pt idx="5">
                  <c:v>3.11</c:v>
                </c:pt>
                <c:pt idx="6">
                  <c:v>3.52</c:v>
                </c:pt>
                <c:pt idx="7">
                  <c:v>16.59</c:v>
                </c:pt>
                <c:pt idx="8">
                  <c:v>1.2</c:v>
                </c:pt>
                <c:pt idx="9">
                  <c:v>5.16</c:v>
                </c:pt>
                <c:pt idx="10">
                  <c:v>4.91</c:v>
                </c:pt>
                <c:pt idx="11">
                  <c:v>3.3</c:v>
                </c:pt>
                <c:pt idx="12">
                  <c:v>2</c:v>
                </c:pt>
                <c:pt idx="13">
                  <c:v>1.62</c:v>
                </c:pt>
                <c:pt idx="14">
                  <c:v>2.1</c:v>
                </c:pt>
                <c:pt idx="15">
                  <c:v>4.3280000000000003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1.45</c:v>
                </c:pt>
                <c:pt idx="20">
                  <c:v>2.09</c:v>
                </c:pt>
                <c:pt idx="21">
                  <c:v>1.99</c:v>
                </c:pt>
                <c:pt idx="22">
                  <c:v>1.764</c:v>
                </c:pt>
                <c:pt idx="23">
                  <c:v>0</c:v>
                </c:pt>
                <c:pt idx="24">
                  <c:v>7.73</c:v>
                </c:pt>
                <c:pt idx="25">
                  <c:v>3.68</c:v>
                </c:pt>
                <c:pt idx="26">
                  <c:v>3.11</c:v>
                </c:pt>
                <c:pt idx="27">
                  <c:v>3.66</c:v>
                </c:pt>
                <c:pt idx="28">
                  <c:v>3.56</c:v>
                </c:pt>
                <c:pt idx="29">
                  <c:v>3.5819999999999999</c:v>
                </c:pt>
                <c:pt idx="30">
                  <c:v>0</c:v>
                </c:pt>
                <c:pt idx="31">
                  <c:v>0</c:v>
                </c:pt>
                <c:pt idx="32">
                  <c:v>1.44</c:v>
                </c:pt>
                <c:pt idx="33">
                  <c:v>2.3199999999999998</c:v>
                </c:pt>
                <c:pt idx="34">
                  <c:v>9.8000000000000007</c:v>
                </c:pt>
                <c:pt idx="35">
                  <c:v>9.8000000000000007</c:v>
                </c:pt>
                <c:pt idx="36">
                  <c:v>12.99</c:v>
                </c:pt>
                <c:pt idx="37">
                  <c:v>0</c:v>
                </c:pt>
                <c:pt idx="38">
                  <c:v>1.19</c:v>
                </c:pt>
                <c:pt idx="39">
                  <c:v>0.93</c:v>
                </c:pt>
                <c:pt idx="40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8-4CEE-8822-C52128831F92}"/>
            </c:ext>
          </c:extLst>
        </c:ser>
        <c:ser>
          <c:idx val="5"/>
          <c:order val="5"/>
          <c:tx>
            <c:strRef>
              <c:f>'Env 2024'!$B$18</c:f>
              <c:strCache>
                <c:ptCount val="1"/>
                <c:pt idx="0">
                  <c:v>Water extraction from areas under hydric stress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'Env 2024'!$D$11:$AR$12</c:f>
              <c:multiLvlStrCache>
                <c:ptCount val="4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2023</c:v>
                  </c:pt>
                  <c:pt idx="29">
                    <c:v>2024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  <c:pt idx="35">
                    <c:v>2023</c:v>
                  </c:pt>
                  <c:pt idx="36">
                    <c:v>2024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9">
                    <c:v>TGI</c:v>
                  </c:pt>
                  <c:pt idx="16">
                    <c:v>Cálidda</c:v>
                  </c:pt>
                  <c:pt idx="23">
                    <c:v>Contugas</c:v>
                  </c:pt>
                  <c:pt idx="30">
                    <c:v>Electrodunas</c:v>
                  </c:pt>
                  <c:pt idx="37">
                    <c:v>Conecta</c:v>
                  </c:pt>
                </c:lvl>
              </c:multiLvlStrCache>
            </c:multiLvlStrRef>
          </c:cat>
          <c:val>
            <c:numRef>
              <c:f>'Env 2024'!$D$18:$AR$18</c:f>
              <c:numCache>
                <c:formatCode>#,##0.00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0.02</c:v>
                </c:pt>
                <c:pt idx="14">
                  <c:v>0.03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A8-4CEE-8822-C52128831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739664"/>
        <c:axId val="194735504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39664"/>
        <c:axId val="194735504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'Env 2024'!$B$19</c15:sqref>
                        </c15:formulaRef>
                      </c:ext>
                    </c:extLst>
                    <c:strCache>
                      <c:ptCount val="1"/>
                      <c:pt idx="0">
                        <c:v>Total water extraction from all areas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'Env 2024'!$D$11:$AR$12</c15:sqref>
                        </c15:formulaRef>
                      </c:ext>
                    </c:extLst>
                    <c:multiLvlStrCache>
                      <c:ptCount val="41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6">
                          <c:v>2024</c:v>
                        </c:pt>
                        <c:pt idx="7">
                          <c:v>2023</c:v>
                        </c:pt>
                        <c:pt idx="8">
                          <c:v>2024</c:v>
                        </c:pt>
                        <c:pt idx="9">
                          <c:v>2018</c:v>
                        </c:pt>
                        <c:pt idx="10">
                          <c:v>2019</c:v>
                        </c:pt>
                        <c:pt idx="11">
                          <c:v>2020</c:v>
                        </c:pt>
                        <c:pt idx="12">
                          <c:v>2021</c:v>
                        </c:pt>
                        <c:pt idx="13">
                          <c:v>2022</c:v>
                        </c:pt>
                        <c:pt idx="14">
                          <c:v>2023</c:v>
                        </c:pt>
                        <c:pt idx="15">
                          <c:v>2024</c:v>
                        </c:pt>
                        <c:pt idx="16">
                          <c:v>2018</c:v>
                        </c:pt>
                        <c:pt idx="17">
                          <c:v>2019</c:v>
                        </c:pt>
                        <c:pt idx="18">
                          <c:v>2020</c:v>
                        </c:pt>
                        <c:pt idx="19">
                          <c:v>2021</c:v>
                        </c:pt>
                        <c:pt idx="20">
                          <c:v>2022</c:v>
                        </c:pt>
                        <c:pt idx="21">
                          <c:v>2023</c:v>
                        </c:pt>
                        <c:pt idx="22">
                          <c:v>2024</c:v>
                        </c:pt>
                        <c:pt idx="23">
                          <c:v>2018</c:v>
                        </c:pt>
                        <c:pt idx="24">
                          <c:v>2019</c:v>
                        </c:pt>
                        <c:pt idx="25">
                          <c:v>2020</c:v>
                        </c:pt>
                        <c:pt idx="26">
                          <c:v>2021</c:v>
                        </c:pt>
                        <c:pt idx="27">
                          <c:v>2022</c:v>
                        </c:pt>
                        <c:pt idx="28">
                          <c:v>2023</c:v>
                        </c:pt>
                        <c:pt idx="29">
                          <c:v>2024</c:v>
                        </c:pt>
                        <c:pt idx="30">
                          <c:v>2018</c:v>
                        </c:pt>
                        <c:pt idx="31">
                          <c:v>2019</c:v>
                        </c:pt>
                        <c:pt idx="32">
                          <c:v>2020</c:v>
                        </c:pt>
                        <c:pt idx="33">
                          <c:v>2021</c:v>
                        </c:pt>
                        <c:pt idx="34">
                          <c:v>2022</c:v>
                        </c:pt>
                        <c:pt idx="35">
                          <c:v>2023</c:v>
                        </c:pt>
                        <c:pt idx="36">
                          <c:v>2024</c:v>
                        </c:pt>
                        <c:pt idx="37">
                          <c:v>2018</c:v>
                        </c:pt>
                        <c:pt idx="38">
                          <c:v>2019</c:v>
                        </c:pt>
                        <c:pt idx="39">
                          <c:v>2020</c:v>
                        </c:pt>
                        <c:pt idx="40">
                          <c:v>2021</c:v>
                        </c:pt>
                      </c:lvl>
                      <c:lvl>
                        <c:pt idx="0">
                          <c:v>GEB</c:v>
                        </c:pt>
                        <c:pt idx="7">
                          <c:v>Enlaza</c:v>
                        </c:pt>
                        <c:pt idx="9">
                          <c:v>TGI</c:v>
                        </c:pt>
                        <c:pt idx="16">
                          <c:v>Cálidda</c:v>
                        </c:pt>
                        <c:pt idx="23">
                          <c:v>Contugas</c:v>
                        </c:pt>
                        <c:pt idx="30">
                          <c:v>Electrodunas</c:v>
                        </c:pt>
                        <c:pt idx="37">
                          <c:v>Conecta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'Env 2024'!$D$19:$AR$19</c15:sqref>
                        </c15:formulaRef>
                      </c:ext>
                    </c:extLst>
                    <c:numCache>
                      <c:formatCode>#,##0.00</c:formatCode>
                      <c:ptCount val="41"/>
                      <c:pt idx="0">
                        <c:v>6.48</c:v>
                      </c:pt>
                      <c:pt idx="1">
                        <c:v>6.72</c:v>
                      </c:pt>
                      <c:pt idx="2">
                        <c:v>11.209999999999999</c:v>
                      </c:pt>
                      <c:pt idx="3">
                        <c:v>5.9700000000000006</c:v>
                      </c:pt>
                      <c:pt idx="4">
                        <c:v>11.53</c:v>
                      </c:pt>
                      <c:pt idx="5">
                        <c:v>3.11</c:v>
                      </c:pt>
                      <c:pt idx="6">
                        <c:v>3.52</c:v>
                      </c:pt>
                      <c:pt idx="7">
                        <c:v>0.02</c:v>
                      </c:pt>
                      <c:pt idx="8">
                        <c:v>1.2</c:v>
                      </c:pt>
                      <c:pt idx="9">
                        <c:v>5.16</c:v>
                      </c:pt>
                      <c:pt idx="10">
                        <c:v>4.91</c:v>
                      </c:pt>
                      <c:pt idx="11">
                        <c:v>3.3</c:v>
                      </c:pt>
                      <c:pt idx="12">
                        <c:v>2.5</c:v>
                      </c:pt>
                      <c:pt idx="13">
                        <c:v>2.04</c:v>
                      </c:pt>
                      <c:pt idx="14">
                        <c:v>2.1</c:v>
                      </c:pt>
                      <c:pt idx="15">
                        <c:v>4.3280000000000003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3.5</c:v>
                      </c:pt>
                      <c:pt idx="19">
                        <c:v>1.45</c:v>
                      </c:pt>
                      <c:pt idx="20">
                        <c:v>2.09</c:v>
                      </c:pt>
                      <c:pt idx="21">
                        <c:v>1.99</c:v>
                      </c:pt>
                      <c:pt idx="22">
                        <c:v>1.764</c:v>
                      </c:pt>
                      <c:pt idx="23">
                        <c:v>0</c:v>
                      </c:pt>
                      <c:pt idx="24">
                        <c:v>7.73</c:v>
                      </c:pt>
                      <c:pt idx="25">
                        <c:v>3.68</c:v>
                      </c:pt>
                      <c:pt idx="26">
                        <c:v>3.11</c:v>
                      </c:pt>
                      <c:pt idx="27">
                        <c:v>3.66</c:v>
                      </c:pt>
                      <c:pt idx="28">
                        <c:v>3.56</c:v>
                      </c:pt>
                      <c:pt idx="29">
                        <c:v>3.5819999999999999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1.44</c:v>
                      </c:pt>
                      <c:pt idx="33">
                        <c:v>2.3199999999999998</c:v>
                      </c:pt>
                      <c:pt idx="34">
                        <c:v>9.8000000000000007</c:v>
                      </c:pt>
                      <c:pt idx="35">
                        <c:v>9.8000000000000007</c:v>
                      </c:pt>
                      <c:pt idx="36">
                        <c:v>12.99</c:v>
                      </c:pt>
                      <c:pt idx="37">
                        <c:v>0</c:v>
                      </c:pt>
                      <c:pt idx="38">
                        <c:v>1.19</c:v>
                      </c:pt>
                      <c:pt idx="39">
                        <c:v>0.93</c:v>
                      </c:pt>
                      <c:pt idx="40">
                        <c:v>1.9300000000000002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8FA8-4CEE-8822-C52128831F92}"/>
                  </c:ext>
                </c:extLst>
              </c15:ser>
            </c15:filteredLineSeries>
          </c:ext>
        </c:extLst>
      </c:lineChart>
      <c:catAx>
        <c:axId val="19473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735504"/>
        <c:crosses val="autoZero"/>
        <c:auto val="1"/>
        <c:lblAlgn val="ctr"/>
        <c:lblOffset val="100"/>
        <c:noMultiLvlLbl val="0"/>
      </c:catAx>
      <c:valAx>
        <c:axId val="19473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47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028225825452252E-2"/>
          <c:y val="0.80887889013873271"/>
          <c:w val="0.86303133113746777"/>
          <c:h val="0.168263967004124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 b="1">
                <a:latin typeface="Arial" panose="020B0604020202020204" pitchFamily="34" charset="0"/>
                <a:cs typeface="Arial" panose="020B0604020202020204" pitchFamily="34" charset="0"/>
              </a:rPr>
              <a:t>Waste Management</a:t>
            </a:r>
          </a:p>
          <a:p>
            <a:pPr>
              <a:defRPr sz="1200" b="1"/>
            </a:pPr>
            <a:r>
              <a:rPr lang="es-CO" sz="1200" b="1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CO" sz="1000" b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Gestión</a:t>
            </a:r>
            <a:r>
              <a:rPr lang="es-CO" sz="1000" b="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Residuos</a:t>
            </a:r>
            <a:endParaRPr lang="es-CO" sz="1200" b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0100330033003295"/>
          <c:y val="3.8535645472061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8114913853590086E-2"/>
          <c:y val="0.19302504816955685"/>
          <c:w val="0.87284218185598084"/>
          <c:h val="0.43071655060458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'Env 2024'!$B$25</c:f>
              <c:strCache>
                <c:ptCount val="1"/>
                <c:pt idx="0">
                  <c:v>Total recycled/reused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'Env 2024'!$D$22:$BD$23</c:f>
              <c:multiLvlStrCache>
                <c:ptCount val="53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1">
                    <c:v>2024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20">
                    <c:v>2024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9">
                    <c:v>2024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8">
                    <c:v>2024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7">
                    <c:v>2024</c:v>
                  </c:pt>
                  <c:pt idx="49">
                    <c:v>2018</c:v>
                  </c:pt>
                  <c:pt idx="50">
                    <c:v>2019</c:v>
                  </c:pt>
                  <c:pt idx="51">
                    <c:v>2020</c:v>
                  </c:pt>
                  <c:pt idx="52">
                    <c:v>2021</c:v>
                  </c:pt>
                </c:lvl>
                <c:lvl>
                  <c:pt idx="0">
                    <c:v>GEB</c:v>
                  </c:pt>
                  <c:pt idx="9">
                    <c:v>Enlaza</c:v>
                  </c:pt>
                  <c:pt idx="13">
                    <c:v>TGI</c:v>
                  </c:pt>
                  <c:pt idx="22">
                    <c:v>Cálidda</c:v>
                  </c:pt>
                  <c:pt idx="31">
                    <c:v>Contugas</c:v>
                  </c:pt>
                  <c:pt idx="40">
                    <c:v>Electrodunas</c:v>
                  </c:pt>
                  <c:pt idx="49">
                    <c:v>Conecta</c:v>
                  </c:pt>
                </c:lvl>
              </c:multiLvlStrCache>
            </c:multiLvlStrRef>
          </c:cat>
          <c:val>
            <c:numRef>
              <c:f>'Env 2024'!$D$25:$BD$25</c:f>
              <c:numCache>
                <c:formatCode>#,##0.00</c:formatCode>
                <c:ptCount val="53"/>
                <c:pt idx="0">
                  <c:v>11.48</c:v>
                </c:pt>
                <c:pt idx="1">
                  <c:v>25.79</c:v>
                </c:pt>
                <c:pt idx="2">
                  <c:v>4468.37</c:v>
                </c:pt>
                <c:pt idx="3">
                  <c:v>1465.92</c:v>
                </c:pt>
                <c:pt idx="4">
                  <c:v>38.68</c:v>
                </c:pt>
                <c:pt idx="5">
                  <c:v>4.55</c:v>
                </c:pt>
                <c:pt idx="6">
                  <c:v>0</c:v>
                </c:pt>
                <c:pt idx="7">
                  <c:v>13.28</c:v>
                </c:pt>
                <c:pt idx="8">
                  <c:v>0</c:v>
                </c:pt>
                <c:pt idx="9">
                  <c:v>0</c:v>
                </c:pt>
                <c:pt idx="10">
                  <c:v>43</c:v>
                </c:pt>
                <c:pt idx="11">
                  <c:v>3</c:v>
                </c:pt>
                <c:pt idx="12">
                  <c:v>672.27</c:v>
                </c:pt>
                <c:pt idx="13">
                  <c:v>30.46</c:v>
                </c:pt>
                <c:pt idx="14">
                  <c:v>0</c:v>
                </c:pt>
                <c:pt idx="15">
                  <c:v>41</c:v>
                </c:pt>
                <c:pt idx="16">
                  <c:v>7</c:v>
                </c:pt>
                <c:pt idx="17">
                  <c:v>3.8</c:v>
                </c:pt>
                <c:pt idx="18">
                  <c:v>0.75</c:v>
                </c:pt>
                <c:pt idx="19">
                  <c:v>0</c:v>
                </c:pt>
                <c:pt idx="20">
                  <c:v>7.18</c:v>
                </c:pt>
                <c:pt idx="21">
                  <c:v>0</c:v>
                </c:pt>
                <c:pt idx="22">
                  <c:v>11.04</c:v>
                </c:pt>
                <c:pt idx="23">
                  <c:v>14.47</c:v>
                </c:pt>
                <c:pt idx="24">
                  <c:v>6.61</c:v>
                </c:pt>
                <c:pt idx="25">
                  <c:v>137.63</c:v>
                </c:pt>
                <c:pt idx="26">
                  <c:v>52.48</c:v>
                </c:pt>
                <c:pt idx="27">
                  <c:v>28.09</c:v>
                </c:pt>
                <c:pt idx="28">
                  <c:v>35.29</c:v>
                </c:pt>
                <c:pt idx="29">
                  <c:v>4.83</c:v>
                </c:pt>
                <c:pt idx="30">
                  <c:v>0</c:v>
                </c:pt>
                <c:pt idx="31">
                  <c:v>0.89</c:v>
                </c:pt>
                <c:pt idx="32">
                  <c:v>0.56999999999999995</c:v>
                </c:pt>
                <c:pt idx="33">
                  <c:v>0.72</c:v>
                </c:pt>
                <c:pt idx="34">
                  <c:v>1.49</c:v>
                </c:pt>
                <c:pt idx="35">
                  <c:v>0.03</c:v>
                </c:pt>
                <c:pt idx="36">
                  <c:v>0.03</c:v>
                </c:pt>
                <c:pt idx="37">
                  <c:v>0</c:v>
                </c:pt>
                <c:pt idx="38">
                  <c:v>0.62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110</c:v>
                </c:pt>
                <c:pt idx="43">
                  <c:v>114</c:v>
                </c:pt>
                <c:pt idx="44">
                  <c:v>115.75</c:v>
                </c:pt>
                <c:pt idx="45">
                  <c:v>116</c:v>
                </c:pt>
                <c:pt idx="46">
                  <c:v>0</c:v>
                </c:pt>
                <c:pt idx="47">
                  <c:v>219.97</c:v>
                </c:pt>
                <c:pt idx="48">
                  <c:v>0</c:v>
                </c:pt>
                <c:pt idx="49">
                  <c:v>0</c:v>
                </c:pt>
                <c:pt idx="50">
                  <c:v>0.01</c:v>
                </c:pt>
                <c:pt idx="51">
                  <c:v>4.3600000000000003</c:v>
                </c:pt>
                <c:pt idx="52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B-4325-A3AC-1593F43D96C8}"/>
            </c:ext>
          </c:extLst>
        </c:ser>
        <c:ser>
          <c:idx val="1"/>
          <c:order val="1"/>
          <c:tx>
            <c:strRef>
              <c:f>'Env 2024'!$B$26</c:f>
              <c:strCache>
                <c:ptCount val="1"/>
                <c:pt idx="0">
                  <c:v>Total eliminated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'Env 2024'!$D$22:$BD$23</c:f>
              <c:multiLvlStrCache>
                <c:ptCount val="53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1">
                    <c:v>2024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20">
                    <c:v>2024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9">
                    <c:v>2024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8">
                    <c:v>2024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7">
                    <c:v>2024</c:v>
                  </c:pt>
                  <c:pt idx="49">
                    <c:v>2018</c:v>
                  </c:pt>
                  <c:pt idx="50">
                    <c:v>2019</c:v>
                  </c:pt>
                  <c:pt idx="51">
                    <c:v>2020</c:v>
                  </c:pt>
                  <c:pt idx="52">
                    <c:v>2021</c:v>
                  </c:pt>
                </c:lvl>
                <c:lvl>
                  <c:pt idx="0">
                    <c:v>GEB</c:v>
                  </c:pt>
                  <c:pt idx="9">
                    <c:v>Enlaza</c:v>
                  </c:pt>
                  <c:pt idx="13">
                    <c:v>TGI</c:v>
                  </c:pt>
                  <c:pt idx="22">
                    <c:v>Cálidda</c:v>
                  </c:pt>
                  <c:pt idx="31">
                    <c:v>Contugas</c:v>
                  </c:pt>
                  <c:pt idx="40">
                    <c:v>Electrodunas</c:v>
                  </c:pt>
                  <c:pt idx="49">
                    <c:v>Conecta</c:v>
                  </c:pt>
                </c:lvl>
              </c:multiLvlStrCache>
            </c:multiLvlStrRef>
          </c:cat>
          <c:val>
            <c:numRef>
              <c:f>'Env 2024'!$D$26:$BD$26</c:f>
              <c:numCache>
                <c:formatCode>#,##0.00</c:formatCode>
                <c:ptCount val="53"/>
                <c:pt idx="0">
                  <c:v>0</c:v>
                </c:pt>
                <c:pt idx="1">
                  <c:v>192.6</c:v>
                </c:pt>
                <c:pt idx="2">
                  <c:v>30868.3</c:v>
                </c:pt>
                <c:pt idx="3">
                  <c:v>3060.01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24.24</c:v>
                </c:pt>
                <c:pt idx="14">
                  <c:v>22.32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60.36</c:v>
                </c:pt>
                <c:pt idx="23">
                  <c:v>52.9</c:v>
                </c:pt>
                <c:pt idx="24">
                  <c:v>25.72</c:v>
                </c:pt>
                <c:pt idx="25">
                  <c:v>145.1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16.75</c:v>
                </c:pt>
                <c:pt idx="32">
                  <c:v>11.74</c:v>
                </c:pt>
                <c:pt idx="33">
                  <c:v>2.2999999999999998</c:v>
                </c:pt>
                <c:pt idx="34">
                  <c:v>2.56</c:v>
                </c:pt>
                <c:pt idx="35">
                  <c:v>0.59</c:v>
                </c:pt>
                <c:pt idx="36">
                  <c:v>0.38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48</c:v>
                </c:pt>
                <c:pt idx="43">
                  <c:v>76</c:v>
                </c:pt>
                <c:pt idx="44">
                  <c:v>86.18</c:v>
                </c:pt>
                <c:pt idx="45">
                  <c:v>82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1.71</c:v>
                </c:pt>
                <c:pt idx="51">
                  <c:v>0.94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B-4325-A3AC-1593F43D96C8}"/>
            </c:ext>
          </c:extLst>
        </c:ser>
        <c:ser>
          <c:idx val="2"/>
          <c:order val="2"/>
          <c:tx>
            <c:strRef>
              <c:f>'Env 2024'!$B$27</c:f>
              <c:strCache>
                <c:ptCount val="1"/>
                <c:pt idx="0">
                  <c:v>Sent to landfills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'Env 2024'!$D$22:$BD$23</c:f>
              <c:multiLvlStrCache>
                <c:ptCount val="53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1">
                    <c:v>2024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20">
                    <c:v>2024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9">
                    <c:v>2024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8">
                    <c:v>2024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7">
                    <c:v>2024</c:v>
                  </c:pt>
                  <c:pt idx="49">
                    <c:v>2018</c:v>
                  </c:pt>
                  <c:pt idx="50">
                    <c:v>2019</c:v>
                  </c:pt>
                  <c:pt idx="51">
                    <c:v>2020</c:v>
                  </c:pt>
                  <c:pt idx="52">
                    <c:v>2021</c:v>
                  </c:pt>
                </c:lvl>
                <c:lvl>
                  <c:pt idx="0">
                    <c:v>GEB</c:v>
                  </c:pt>
                  <c:pt idx="9">
                    <c:v>Enlaza</c:v>
                  </c:pt>
                  <c:pt idx="13">
                    <c:v>TGI</c:v>
                  </c:pt>
                  <c:pt idx="22">
                    <c:v>Cálidda</c:v>
                  </c:pt>
                  <c:pt idx="31">
                    <c:v>Contugas</c:v>
                  </c:pt>
                  <c:pt idx="40">
                    <c:v>Electrodunas</c:v>
                  </c:pt>
                  <c:pt idx="49">
                    <c:v>Conecta</c:v>
                  </c:pt>
                </c:lvl>
              </c:multiLvlStrCache>
            </c:multiLvlStrRef>
          </c:cat>
          <c:val>
            <c:numRef>
              <c:f>'Env 2024'!$D$27:$BD$27</c:f>
              <c:numCache>
                <c:formatCode>#,##0.00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2945.9</c:v>
                </c:pt>
                <c:pt idx="4">
                  <c:v>249.81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5.99</c:v>
                </c:pt>
                <c:pt idx="13">
                  <c:v>12.67</c:v>
                </c:pt>
                <c:pt idx="14">
                  <c:v>10.82</c:v>
                </c:pt>
                <c:pt idx="15">
                  <c:v>11.81</c:v>
                </c:pt>
                <c:pt idx="16">
                  <c:v>8</c:v>
                </c:pt>
                <c:pt idx="17">
                  <c:v>4.41</c:v>
                </c:pt>
                <c:pt idx="18">
                  <c:v>6.15</c:v>
                </c:pt>
                <c:pt idx="19">
                  <c:v>0</c:v>
                </c:pt>
                <c:pt idx="20">
                  <c:v>9.09</c:v>
                </c:pt>
                <c:pt idx="21">
                  <c:v>0</c:v>
                </c:pt>
                <c:pt idx="22">
                  <c:v>9.07</c:v>
                </c:pt>
                <c:pt idx="23">
                  <c:v>11.97</c:v>
                </c:pt>
                <c:pt idx="24">
                  <c:v>7.3</c:v>
                </c:pt>
                <c:pt idx="25">
                  <c:v>12.78</c:v>
                </c:pt>
                <c:pt idx="26">
                  <c:v>1263.79</c:v>
                </c:pt>
                <c:pt idx="27">
                  <c:v>534.14</c:v>
                </c:pt>
                <c:pt idx="28">
                  <c:v>0</c:v>
                </c:pt>
                <c:pt idx="29">
                  <c:v>15.69</c:v>
                </c:pt>
                <c:pt idx="30">
                  <c:v>0</c:v>
                </c:pt>
                <c:pt idx="31">
                  <c:v>15.14</c:v>
                </c:pt>
                <c:pt idx="32">
                  <c:v>10.65</c:v>
                </c:pt>
                <c:pt idx="33">
                  <c:v>1.99</c:v>
                </c:pt>
                <c:pt idx="34">
                  <c:v>4.8899999999999997</c:v>
                </c:pt>
                <c:pt idx="35">
                  <c:v>6.12</c:v>
                </c:pt>
                <c:pt idx="36">
                  <c:v>6.67</c:v>
                </c:pt>
                <c:pt idx="37">
                  <c:v>0</c:v>
                </c:pt>
                <c:pt idx="38">
                  <c:v>6.39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1.71</c:v>
                </c:pt>
                <c:pt idx="51">
                  <c:v>0.57999999999999996</c:v>
                </c:pt>
                <c:pt idx="52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B-4325-A3AC-1593F43D96C8}"/>
            </c:ext>
          </c:extLst>
        </c:ser>
        <c:ser>
          <c:idx val="3"/>
          <c:order val="3"/>
          <c:tx>
            <c:strRef>
              <c:f>'Env 2024'!$B$28</c:f>
              <c:strCache>
                <c:ptCount val="1"/>
                <c:pt idx="0">
                  <c:v>Incinerated with energy recovery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'Env 2024'!$D$22:$BD$23</c:f>
              <c:multiLvlStrCache>
                <c:ptCount val="53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1">
                    <c:v>2024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20">
                    <c:v>2024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9">
                    <c:v>2024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8">
                    <c:v>2024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7">
                    <c:v>2024</c:v>
                  </c:pt>
                  <c:pt idx="49">
                    <c:v>2018</c:v>
                  </c:pt>
                  <c:pt idx="50">
                    <c:v>2019</c:v>
                  </c:pt>
                  <c:pt idx="51">
                    <c:v>2020</c:v>
                  </c:pt>
                  <c:pt idx="52">
                    <c:v>2021</c:v>
                  </c:pt>
                </c:lvl>
                <c:lvl>
                  <c:pt idx="0">
                    <c:v>GEB</c:v>
                  </c:pt>
                  <c:pt idx="9">
                    <c:v>Enlaza</c:v>
                  </c:pt>
                  <c:pt idx="13">
                    <c:v>TGI</c:v>
                  </c:pt>
                  <c:pt idx="22">
                    <c:v>Cálidda</c:v>
                  </c:pt>
                  <c:pt idx="31">
                    <c:v>Contugas</c:v>
                  </c:pt>
                  <c:pt idx="40">
                    <c:v>Electrodunas</c:v>
                  </c:pt>
                  <c:pt idx="49">
                    <c:v>Conecta</c:v>
                  </c:pt>
                </c:lvl>
              </c:multiLvlStrCache>
            </c:multiLvlStrRef>
          </c:cat>
          <c:val>
            <c:numRef>
              <c:f>'Env 2024'!$D$28:$BD$28</c:f>
              <c:numCache>
                <c:formatCode>#,##0.00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B-4325-A3AC-1593F43D96C8}"/>
            </c:ext>
          </c:extLst>
        </c:ser>
        <c:ser>
          <c:idx val="4"/>
          <c:order val="4"/>
          <c:tx>
            <c:strRef>
              <c:f>'Env 2024'!$B$29</c:f>
              <c:strCache>
                <c:ptCount val="1"/>
                <c:pt idx="0">
                  <c:v>Incinerated without energy recovery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'Env 2024'!$D$22:$BD$23</c:f>
              <c:multiLvlStrCache>
                <c:ptCount val="53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1">
                    <c:v>2024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20">
                    <c:v>2024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9">
                    <c:v>2024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8">
                    <c:v>2024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7">
                    <c:v>2024</c:v>
                  </c:pt>
                  <c:pt idx="49">
                    <c:v>2018</c:v>
                  </c:pt>
                  <c:pt idx="50">
                    <c:v>2019</c:v>
                  </c:pt>
                  <c:pt idx="51">
                    <c:v>2020</c:v>
                  </c:pt>
                  <c:pt idx="52">
                    <c:v>2021</c:v>
                  </c:pt>
                </c:lvl>
                <c:lvl>
                  <c:pt idx="0">
                    <c:v>GEB</c:v>
                  </c:pt>
                  <c:pt idx="9">
                    <c:v>Enlaza</c:v>
                  </c:pt>
                  <c:pt idx="13">
                    <c:v>TGI</c:v>
                  </c:pt>
                  <c:pt idx="22">
                    <c:v>Cálidda</c:v>
                  </c:pt>
                  <c:pt idx="31">
                    <c:v>Contugas</c:v>
                  </c:pt>
                  <c:pt idx="40">
                    <c:v>Electrodunas</c:v>
                  </c:pt>
                  <c:pt idx="49">
                    <c:v>Conecta</c:v>
                  </c:pt>
                </c:lvl>
              </c:multiLvlStrCache>
            </c:multiLvlStrRef>
          </c:cat>
          <c:val>
            <c:numRef>
              <c:f>'Env 2024'!$D$29:$BD$29</c:f>
              <c:numCache>
                <c:formatCode>#,##0.00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32.700000000000003</c:v>
                </c:pt>
                <c:pt idx="3">
                  <c:v>20.23</c:v>
                </c:pt>
                <c:pt idx="4">
                  <c:v>66.97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7.0000000000000007E-2</c:v>
                </c:pt>
                <c:pt idx="15">
                  <c:v>0.55000000000000004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0.37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B-4325-A3AC-1593F43D96C8}"/>
            </c:ext>
          </c:extLst>
        </c:ser>
        <c:ser>
          <c:idx val="5"/>
          <c:order val="5"/>
          <c:tx>
            <c:strRef>
              <c:f>'Env 2024'!$B$30</c:f>
              <c:strCache>
                <c:ptCount val="1"/>
                <c:pt idx="0">
                  <c:v>Disposed by other methods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'Env 2024'!$D$22:$BD$23</c:f>
              <c:multiLvlStrCache>
                <c:ptCount val="53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1">
                    <c:v>2024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2023</c:v>
                  </c:pt>
                  <c:pt idx="20">
                    <c:v>2024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9">
                    <c:v>2024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8">
                    <c:v>2024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7">
                    <c:v>2024</c:v>
                  </c:pt>
                  <c:pt idx="49">
                    <c:v>2018</c:v>
                  </c:pt>
                  <c:pt idx="50">
                    <c:v>2019</c:v>
                  </c:pt>
                  <c:pt idx="51">
                    <c:v>2020</c:v>
                  </c:pt>
                  <c:pt idx="52">
                    <c:v>2021</c:v>
                  </c:pt>
                </c:lvl>
                <c:lvl>
                  <c:pt idx="0">
                    <c:v>GEB</c:v>
                  </c:pt>
                  <c:pt idx="9">
                    <c:v>Enlaza</c:v>
                  </c:pt>
                  <c:pt idx="13">
                    <c:v>TGI</c:v>
                  </c:pt>
                  <c:pt idx="22">
                    <c:v>Cálidda</c:v>
                  </c:pt>
                  <c:pt idx="31">
                    <c:v>Contugas</c:v>
                  </c:pt>
                  <c:pt idx="40">
                    <c:v>Electrodunas</c:v>
                  </c:pt>
                  <c:pt idx="49">
                    <c:v>Conecta</c:v>
                  </c:pt>
                </c:lvl>
              </c:multiLvlStrCache>
            </c:multiLvlStrRef>
          </c:cat>
          <c:val>
            <c:numRef>
              <c:f>'Env 2024'!$D$30:$BD$30</c:f>
              <c:numCache>
                <c:formatCode>#,##0.00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</c:v>
                </c:pt>
                <c:pt idx="4">
                  <c:v>21791.08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90.12</c:v>
                </c:pt>
                <c:pt idx="11">
                  <c:v>9.75</c:v>
                </c:pt>
                <c:pt idx="13">
                  <c:v>579</c:v>
                </c:pt>
                <c:pt idx="14">
                  <c:v>287</c:v>
                </c:pt>
                <c:pt idx="15">
                  <c:v>782</c:v>
                </c:pt>
                <c:pt idx="16">
                  <c:v>553</c:v>
                </c:pt>
                <c:pt idx="17">
                  <c:v>543.66</c:v>
                </c:pt>
                <c:pt idx="18">
                  <c:v>21.05</c:v>
                </c:pt>
                <c:pt idx="19">
                  <c:v>0</c:v>
                </c:pt>
                <c:pt idx="20">
                  <c:v>673.24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499.69</c:v>
                </c:pt>
                <c:pt idx="30">
                  <c:v>501582.09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4.7300000000000004</c:v>
                </c:pt>
                <c:pt idx="39">
                  <c:v>15.08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4.17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2B-4325-A3AC-1593F43D9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6420064"/>
        <c:axId val="166642048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20064"/>
        <c:axId val="1666420480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'Env 2024'!$B$31</c15:sqref>
                        </c15:formulaRef>
                      </c:ext>
                    </c:extLst>
                    <c:strCache>
                      <c:ptCount val="1"/>
                      <c:pt idx="0">
                        <c:v>Total waste generated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'Env 2024'!$D$22:$BD$23</c15:sqref>
                        </c15:formulaRef>
                      </c:ext>
                    </c:extLst>
                    <c:multiLvlStrCache>
                      <c:ptCount val="53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2023</c:v>
                        </c:pt>
                        <c:pt idx="7">
                          <c:v>2024</c:v>
                        </c:pt>
                        <c:pt idx="9">
                          <c:v>2023</c:v>
                        </c:pt>
                        <c:pt idx="11">
                          <c:v>2024</c:v>
                        </c:pt>
                        <c:pt idx="13">
                          <c:v>2018</c:v>
                        </c:pt>
                        <c:pt idx="14">
                          <c:v>2019</c:v>
                        </c:pt>
                        <c:pt idx="15">
                          <c:v>2020</c:v>
                        </c:pt>
                        <c:pt idx="16">
                          <c:v>2021</c:v>
                        </c:pt>
                        <c:pt idx="17">
                          <c:v>2022</c:v>
                        </c:pt>
                        <c:pt idx="18">
                          <c:v>2023</c:v>
                        </c:pt>
                        <c:pt idx="20">
                          <c:v>2024</c:v>
                        </c:pt>
                        <c:pt idx="22">
                          <c:v>2018</c:v>
                        </c:pt>
                        <c:pt idx="23">
                          <c:v>2019</c:v>
                        </c:pt>
                        <c:pt idx="24">
                          <c:v>2020</c:v>
                        </c:pt>
                        <c:pt idx="25">
                          <c:v>2021</c:v>
                        </c:pt>
                        <c:pt idx="26">
                          <c:v>2022</c:v>
                        </c:pt>
                        <c:pt idx="27">
                          <c:v>2023</c:v>
                        </c:pt>
                        <c:pt idx="29">
                          <c:v>2024</c:v>
                        </c:pt>
                        <c:pt idx="31">
                          <c:v>2018</c:v>
                        </c:pt>
                        <c:pt idx="32">
                          <c:v>2019</c:v>
                        </c:pt>
                        <c:pt idx="33">
                          <c:v>2020</c:v>
                        </c:pt>
                        <c:pt idx="34">
                          <c:v>2021</c:v>
                        </c:pt>
                        <c:pt idx="35">
                          <c:v>2022</c:v>
                        </c:pt>
                        <c:pt idx="36">
                          <c:v>2023</c:v>
                        </c:pt>
                        <c:pt idx="38">
                          <c:v>2024</c:v>
                        </c:pt>
                        <c:pt idx="40">
                          <c:v>2018</c:v>
                        </c:pt>
                        <c:pt idx="41">
                          <c:v>2019</c:v>
                        </c:pt>
                        <c:pt idx="42">
                          <c:v>2020</c:v>
                        </c:pt>
                        <c:pt idx="43">
                          <c:v>2021</c:v>
                        </c:pt>
                        <c:pt idx="44">
                          <c:v>2022</c:v>
                        </c:pt>
                        <c:pt idx="45">
                          <c:v>2023</c:v>
                        </c:pt>
                        <c:pt idx="47">
                          <c:v>2024</c:v>
                        </c:pt>
                        <c:pt idx="49">
                          <c:v>2018</c:v>
                        </c:pt>
                        <c:pt idx="50">
                          <c:v>2019</c:v>
                        </c:pt>
                        <c:pt idx="51">
                          <c:v>2020</c:v>
                        </c:pt>
                        <c:pt idx="52">
                          <c:v>2021</c:v>
                        </c:pt>
                      </c:lvl>
                      <c:lvl>
                        <c:pt idx="0">
                          <c:v>GEB</c:v>
                        </c:pt>
                        <c:pt idx="9">
                          <c:v>Enlaza</c:v>
                        </c:pt>
                        <c:pt idx="13">
                          <c:v>TGI</c:v>
                        </c:pt>
                        <c:pt idx="22">
                          <c:v>Cálidda</c:v>
                        </c:pt>
                        <c:pt idx="31">
                          <c:v>Contugas</c:v>
                        </c:pt>
                        <c:pt idx="40">
                          <c:v>Electrodunas</c:v>
                        </c:pt>
                        <c:pt idx="49">
                          <c:v>Conecta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'Env 2024'!$D$31:$BD$31</c15:sqref>
                        </c15:formulaRef>
                      </c:ext>
                    </c:extLst>
                    <c:numCache>
                      <c:formatCode>#,##0.00</c:formatCode>
                      <c:ptCount val="53"/>
                      <c:pt idx="0">
                        <c:v>11.48</c:v>
                      </c:pt>
                      <c:pt idx="1">
                        <c:v>218.39</c:v>
                      </c:pt>
                      <c:pt idx="2">
                        <c:v>35368.74</c:v>
                      </c:pt>
                      <c:pt idx="3">
                        <c:v>7492.37</c:v>
                      </c:pt>
                      <c:pt idx="4">
                        <c:v>29448.14</c:v>
                      </c:pt>
                      <c:pt idx="5">
                        <c:v>4.55</c:v>
                      </c:pt>
                      <c:pt idx="6">
                        <c:v>0</c:v>
                      </c:pt>
                      <c:pt idx="7">
                        <c:v>13.28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209.29</c:v>
                      </c:pt>
                      <c:pt idx="11">
                        <c:v>19.04</c:v>
                      </c:pt>
                      <c:pt idx="12">
                        <c:v>672.27</c:v>
                      </c:pt>
                      <c:pt idx="13">
                        <c:v>646.37</c:v>
                      </c:pt>
                      <c:pt idx="14">
                        <c:v>320.20999999999998</c:v>
                      </c:pt>
                      <c:pt idx="15">
                        <c:v>861.65</c:v>
                      </c:pt>
                      <c:pt idx="16">
                        <c:v>579.6</c:v>
                      </c:pt>
                      <c:pt idx="17">
                        <c:v>551.87</c:v>
                      </c:pt>
                      <c:pt idx="18">
                        <c:v>664.11</c:v>
                      </c:pt>
                      <c:pt idx="19">
                        <c:v>0</c:v>
                      </c:pt>
                      <c:pt idx="20">
                        <c:v>689.51</c:v>
                      </c:pt>
                      <c:pt idx="21">
                        <c:v>0</c:v>
                      </c:pt>
                      <c:pt idx="22">
                        <c:v>80.47</c:v>
                      </c:pt>
                      <c:pt idx="23">
                        <c:v>79.34</c:v>
                      </c:pt>
                      <c:pt idx="24">
                        <c:v>497085.38</c:v>
                      </c:pt>
                      <c:pt idx="25">
                        <c:v>1468483.05</c:v>
                      </c:pt>
                      <c:pt idx="26">
                        <c:v>967772.03</c:v>
                      </c:pt>
                      <c:pt idx="27">
                        <c:v>562.23</c:v>
                      </c:pt>
                      <c:pt idx="28">
                        <c:v>891536.18</c:v>
                      </c:pt>
                      <c:pt idx="29">
                        <c:v>520.21</c:v>
                      </c:pt>
                      <c:pt idx="30">
                        <c:v>501582.09</c:v>
                      </c:pt>
                      <c:pt idx="31">
                        <c:v>32.78</c:v>
                      </c:pt>
                      <c:pt idx="32">
                        <c:v>22.96</c:v>
                      </c:pt>
                      <c:pt idx="33">
                        <c:v>5.01</c:v>
                      </c:pt>
                      <c:pt idx="34">
                        <c:v>8.94</c:v>
                      </c:pt>
                      <c:pt idx="35">
                        <c:v>6.74</c:v>
                      </c:pt>
                      <c:pt idx="36">
                        <c:v>7.08</c:v>
                      </c:pt>
                      <c:pt idx="37">
                        <c:v>0</c:v>
                      </c:pt>
                      <c:pt idx="38">
                        <c:v>11.74</c:v>
                      </c:pt>
                      <c:pt idx="39">
                        <c:v>15.08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158</c:v>
                      </c:pt>
                      <c:pt idx="43">
                        <c:v>190</c:v>
                      </c:pt>
                      <c:pt idx="44">
                        <c:v>201.93</c:v>
                      </c:pt>
                      <c:pt idx="45">
                        <c:v>198</c:v>
                      </c:pt>
                      <c:pt idx="46">
                        <c:v>0</c:v>
                      </c:pt>
                      <c:pt idx="47">
                        <c:v>224.14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3.4299999999999997</c:v>
                      </c:pt>
                      <c:pt idx="51">
                        <c:v>6.2500000000000009</c:v>
                      </c:pt>
                      <c:pt idx="52">
                        <c:v>1.603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A2B-4325-A3AC-1593F43D96C8}"/>
                  </c:ext>
                </c:extLst>
              </c15:ser>
            </c15:filteredLineSeries>
          </c:ext>
        </c:extLst>
      </c:lineChart>
      <c:catAx>
        <c:axId val="166642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420480"/>
        <c:crosses val="autoZero"/>
        <c:auto val="1"/>
        <c:lblAlgn val="ctr"/>
        <c:lblOffset val="100"/>
        <c:noMultiLvlLbl val="0"/>
      </c:catAx>
      <c:valAx>
        <c:axId val="16664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42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509576154465835E-2"/>
          <c:y val="0.81052296208638663"/>
          <c:w val="0.83554169590187355"/>
          <c:h val="0.162502086083170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  GHG Emissions </a:t>
            </a:r>
          </a:p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Emisiones de GEI</a:t>
            </a:r>
          </a:p>
        </c:rich>
      </c:tx>
      <c:layout>
        <c:manualLayout>
          <c:xMode val="edge"/>
          <c:yMode val="edge"/>
          <c:x val="0.38277112951242542"/>
          <c:y val="3.7140204271123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815645032322767"/>
          <c:y val="0.17022988505747128"/>
          <c:w val="0.83283035403707062"/>
          <c:h val="0.5379056726544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'Env 2024'!$B$37</c:f>
              <c:strCache>
                <c:ptCount val="1"/>
                <c:pt idx="0">
                  <c:v>Scope 1 emissions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'Env 2024'!$D$34:$AK$36</c:f>
              <c:multiLvlStrCache>
                <c:ptCount val="3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0">
                    <c:v>2022</c:v>
                  </c:pt>
                  <c:pt idx="31">
                    <c:v>2023</c:v>
                  </c:pt>
                  <c:pt idx="32">
                    <c:v>2024</c:v>
                  </c:pt>
                  <c:pt idx="33">
                    <c:v>2018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12">
                    <c:v>TGI</c:v>
                  </c:pt>
                  <c:pt idx="19">
                    <c:v>Cálidda</c:v>
                  </c:pt>
                  <c:pt idx="26">
                    <c:v>Contugas</c:v>
                  </c:pt>
                  <c:pt idx="33">
                    <c:v>Electrodunas</c:v>
                  </c:pt>
                </c:lvl>
              </c:multiLvlStrCache>
            </c:multiLvlStrRef>
          </c:cat>
          <c:val>
            <c:numRef>
              <c:f>'Env 2024'!$D$37:$AU$37</c:f>
              <c:numCache>
                <c:formatCode>#,##0.00</c:formatCode>
                <c:ptCount val="44"/>
                <c:pt idx="0">
                  <c:v>1573.6</c:v>
                </c:pt>
                <c:pt idx="1">
                  <c:v>3599</c:v>
                </c:pt>
                <c:pt idx="2">
                  <c:v>30.38</c:v>
                </c:pt>
                <c:pt idx="3">
                  <c:v>185.38</c:v>
                </c:pt>
                <c:pt idx="4">
                  <c:v>5.66</c:v>
                </c:pt>
                <c:pt idx="5">
                  <c:v>4.88</c:v>
                </c:pt>
                <c:pt idx="6">
                  <c:v>19.66</c:v>
                </c:pt>
                <c:pt idx="7">
                  <c:v>0</c:v>
                </c:pt>
                <c:pt idx="8">
                  <c:v>2423.44</c:v>
                </c:pt>
                <c:pt idx="9">
                  <c:v>3232.52</c:v>
                </c:pt>
                <c:pt idx="10">
                  <c:v>3007.43</c:v>
                </c:pt>
                <c:pt idx="11">
                  <c:v>2495.9</c:v>
                </c:pt>
                <c:pt idx="12">
                  <c:v>139925.4</c:v>
                </c:pt>
                <c:pt idx="13">
                  <c:v>157440</c:v>
                </c:pt>
                <c:pt idx="14">
                  <c:v>16923.150000000001</c:v>
                </c:pt>
                <c:pt idx="15">
                  <c:v>225894.55</c:v>
                </c:pt>
                <c:pt idx="16">
                  <c:v>184295.13</c:v>
                </c:pt>
                <c:pt idx="17">
                  <c:v>324462.88</c:v>
                </c:pt>
                <c:pt idx="18">
                  <c:v>181381.42</c:v>
                </c:pt>
                <c:pt idx="19">
                  <c:v>0</c:v>
                </c:pt>
                <c:pt idx="20">
                  <c:v>16289.9</c:v>
                </c:pt>
                <c:pt idx="21">
                  <c:v>14046.9</c:v>
                </c:pt>
                <c:pt idx="22">
                  <c:v>18455.8</c:v>
                </c:pt>
                <c:pt idx="23">
                  <c:v>18741.29</c:v>
                </c:pt>
                <c:pt idx="24">
                  <c:v>16721.47</c:v>
                </c:pt>
                <c:pt idx="25">
                  <c:v>16663.810000000001</c:v>
                </c:pt>
                <c:pt idx="26">
                  <c:v>1733.1</c:v>
                </c:pt>
                <c:pt idx="27">
                  <c:v>2244</c:v>
                </c:pt>
                <c:pt idx="28">
                  <c:v>2008.1</c:v>
                </c:pt>
                <c:pt idx="29">
                  <c:v>4353.5</c:v>
                </c:pt>
                <c:pt idx="30">
                  <c:v>2301.16</c:v>
                </c:pt>
                <c:pt idx="31">
                  <c:v>2373.08</c:v>
                </c:pt>
                <c:pt idx="32">
                  <c:v>11143.62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103716.6</c:v>
                </c:pt>
                <c:pt idx="37">
                  <c:v>103821.1</c:v>
                </c:pt>
                <c:pt idx="38">
                  <c:v>5192.55</c:v>
                </c:pt>
                <c:pt idx="39">
                  <c:v>104027.52</c:v>
                </c:pt>
                <c:pt idx="40">
                  <c:v>0</c:v>
                </c:pt>
                <c:pt idx="41">
                  <c:v>466.5</c:v>
                </c:pt>
                <c:pt idx="42">
                  <c:v>0</c:v>
                </c:pt>
                <c:pt idx="43">
                  <c:v>127.5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0-4600-B892-9D861FB2F51C}"/>
            </c:ext>
          </c:extLst>
        </c:ser>
        <c:ser>
          <c:idx val="1"/>
          <c:order val="1"/>
          <c:tx>
            <c:strRef>
              <c:f>'Env 2024'!$B$38</c:f>
              <c:strCache>
                <c:ptCount val="1"/>
                <c:pt idx="0">
                  <c:v>Scope 2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'Env 2024'!$D$34:$AK$36</c:f>
              <c:multiLvlStrCache>
                <c:ptCount val="3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0">
                    <c:v>2022</c:v>
                  </c:pt>
                  <c:pt idx="31">
                    <c:v>2023</c:v>
                  </c:pt>
                  <c:pt idx="32">
                    <c:v>2024</c:v>
                  </c:pt>
                  <c:pt idx="33">
                    <c:v>2018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12">
                    <c:v>TGI</c:v>
                  </c:pt>
                  <c:pt idx="19">
                    <c:v>Cálidda</c:v>
                  </c:pt>
                  <c:pt idx="26">
                    <c:v>Contugas</c:v>
                  </c:pt>
                  <c:pt idx="33">
                    <c:v>Electrodunas</c:v>
                  </c:pt>
                </c:lvl>
              </c:multiLvlStrCache>
            </c:multiLvlStrRef>
          </c:cat>
          <c:val>
            <c:numRef>
              <c:f>'Env 2024'!$D$38:$AU$38</c:f>
              <c:numCache>
                <c:formatCode>#,##0.00</c:formatCode>
                <c:ptCount val="44"/>
                <c:pt idx="0">
                  <c:v>78.5</c:v>
                </c:pt>
                <c:pt idx="1">
                  <c:v>89.8</c:v>
                </c:pt>
                <c:pt idx="2">
                  <c:v>93.65</c:v>
                </c:pt>
                <c:pt idx="3">
                  <c:v>68.34</c:v>
                </c:pt>
                <c:pt idx="4">
                  <c:v>60.95</c:v>
                </c:pt>
                <c:pt idx="5">
                  <c:v>135.01</c:v>
                </c:pt>
                <c:pt idx="6">
                  <c:v>239.12</c:v>
                </c:pt>
                <c:pt idx="7">
                  <c:v>109.4</c:v>
                </c:pt>
                <c:pt idx="8">
                  <c:v>37.979999999999997</c:v>
                </c:pt>
                <c:pt idx="9">
                  <c:v>32.96</c:v>
                </c:pt>
                <c:pt idx="10">
                  <c:v>132.69</c:v>
                </c:pt>
                <c:pt idx="11">
                  <c:v>65.290000000000006</c:v>
                </c:pt>
                <c:pt idx="12">
                  <c:v>317.10000000000002</c:v>
                </c:pt>
                <c:pt idx="13">
                  <c:v>512.29999999999995</c:v>
                </c:pt>
                <c:pt idx="14">
                  <c:v>592</c:v>
                </c:pt>
                <c:pt idx="15">
                  <c:v>406.08</c:v>
                </c:pt>
                <c:pt idx="16">
                  <c:v>352.33</c:v>
                </c:pt>
                <c:pt idx="17">
                  <c:v>556.89</c:v>
                </c:pt>
                <c:pt idx="18">
                  <c:v>550.58000000000004</c:v>
                </c:pt>
                <c:pt idx="19">
                  <c:v>0</c:v>
                </c:pt>
                <c:pt idx="20">
                  <c:v>536.6</c:v>
                </c:pt>
                <c:pt idx="21">
                  <c:v>469.7</c:v>
                </c:pt>
                <c:pt idx="22">
                  <c:v>494.4</c:v>
                </c:pt>
                <c:pt idx="23">
                  <c:v>593.52</c:v>
                </c:pt>
                <c:pt idx="24">
                  <c:v>612.04999999999995</c:v>
                </c:pt>
                <c:pt idx="25">
                  <c:v>573.23</c:v>
                </c:pt>
                <c:pt idx="26">
                  <c:v>162.9</c:v>
                </c:pt>
                <c:pt idx="27">
                  <c:v>142.5</c:v>
                </c:pt>
                <c:pt idx="28">
                  <c:v>127.3</c:v>
                </c:pt>
                <c:pt idx="29">
                  <c:v>116.8</c:v>
                </c:pt>
                <c:pt idx="30">
                  <c:v>137.19999999999999</c:v>
                </c:pt>
                <c:pt idx="31">
                  <c:v>152.84</c:v>
                </c:pt>
                <c:pt idx="32">
                  <c:v>125.1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109.6</c:v>
                </c:pt>
                <c:pt idx="37">
                  <c:v>100.29</c:v>
                </c:pt>
                <c:pt idx="38">
                  <c:v>34669.65</c:v>
                </c:pt>
                <c:pt idx="39">
                  <c:v>2813.8</c:v>
                </c:pt>
                <c:pt idx="40">
                  <c:v>0</c:v>
                </c:pt>
                <c:pt idx="41">
                  <c:v>1062.8</c:v>
                </c:pt>
                <c:pt idx="42">
                  <c:v>109.4</c:v>
                </c:pt>
                <c:pt idx="43">
                  <c:v>831.6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0-4600-B892-9D861FB2F51C}"/>
            </c:ext>
          </c:extLst>
        </c:ser>
        <c:ser>
          <c:idx val="2"/>
          <c:order val="2"/>
          <c:tx>
            <c:strRef>
              <c:f>'Env 2024'!$B$39</c:f>
              <c:strCache>
                <c:ptCount val="1"/>
                <c:pt idx="0">
                  <c:v>Scope 3 emissions*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'Env 2024'!$D$34:$AK$36</c:f>
              <c:multiLvlStrCache>
                <c:ptCount val="3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0">
                    <c:v>2022</c:v>
                  </c:pt>
                  <c:pt idx="31">
                    <c:v>2023</c:v>
                  </c:pt>
                  <c:pt idx="32">
                    <c:v>2024</c:v>
                  </c:pt>
                  <c:pt idx="33">
                    <c:v>2018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12">
                    <c:v>TGI</c:v>
                  </c:pt>
                  <c:pt idx="19">
                    <c:v>Cálidda</c:v>
                  </c:pt>
                  <c:pt idx="26">
                    <c:v>Contugas</c:v>
                  </c:pt>
                  <c:pt idx="33">
                    <c:v>Electrodunas</c:v>
                  </c:pt>
                </c:lvl>
              </c:multiLvlStrCache>
            </c:multiLvlStrRef>
          </c:cat>
          <c:val>
            <c:numRef>
              <c:f>'Env 2024'!$D$39:$AU$39</c:f>
              <c:numCache>
                <c:formatCode>#,##0.00</c:formatCode>
                <c:ptCount val="44"/>
                <c:pt idx="0">
                  <c:v>615.20000000000005</c:v>
                </c:pt>
                <c:pt idx="1">
                  <c:v>513.4</c:v>
                </c:pt>
                <c:pt idx="2">
                  <c:v>38.020000000000003</c:v>
                </c:pt>
                <c:pt idx="3">
                  <c:v>42.21</c:v>
                </c:pt>
                <c:pt idx="4">
                  <c:v>181.11</c:v>
                </c:pt>
                <c:pt idx="5">
                  <c:v>138.22999999999999</c:v>
                </c:pt>
                <c:pt idx="6">
                  <c:v>565.04</c:v>
                </c:pt>
                <c:pt idx="7">
                  <c:v>0</c:v>
                </c:pt>
                <c:pt idx="8">
                  <c:v>79.27</c:v>
                </c:pt>
                <c:pt idx="9">
                  <c:v>556.91999999999996</c:v>
                </c:pt>
                <c:pt idx="10">
                  <c:v>701.52</c:v>
                </c:pt>
                <c:pt idx="11">
                  <c:v>4320.6499999999996</c:v>
                </c:pt>
                <c:pt idx="12">
                  <c:v>210.4</c:v>
                </c:pt>
                <c:pt idx="13">
                  <c:v>226</c:v>
                </c:pt>
                <c:pt idx="14">
                  <c:v>54.1</c:v>
                </c:pt>
                <c:pt idx="15">
                  <c:v>12853.43</c:v>
                </c:pt>
                <c:pt idx="16">
                  <c:v>6847.21</c:v>
                </c:pt>
                <c:pt idx="17">
                  <c:v>11277.28</c:v>
                </c:pt>
                <c:pt idx="18">
                  <c:v>11287735.960000001</c:v>
                </c:pt>
                <c:pt idx="19">
                  <c:v>0</c:v>
                </c:pt>
                <c:pt idx="20">
                  <c:v>1289.4000000000001</c:v>
                </c:pt>
                <c:pt idx="21">
                  <c:v>178.7</c:v>
                </c:pt>
                <c:pt idx="22">
                  <c:v>3348.5</c:v>
                </c:pt>
                <c:pt idx="23">
                  <c:v>3803.51</c:v>
                </c:pt>
                <c:pt idx="24">
                  <c:v>4631.97</c:v>
                </c:pt>
                <c:pt idx="25">
                  <c:v>4485338.6100000003</c:v>
                </c:pt>
                <c:pt idx="26">
                  <c:v>202.1</c:v>
                </c:pt>
                <c:pt idx="27">
                  <c:v>22</c:v>
                </c:pt>
                <c:pt idx="28">
                  <c:v>0.2</c:v>
                </c:pt>
                <c:pt idx="29">
                  <c:v>2.8</c:v>
                </c:pt>
                <c:pt idx="30">
                  <c:v>3.25</c:v>
                </c:pt>
                <c:pt idx="31">
                  <c:v>0.01</c:v>
                </c:pt>
                <c:pt idx="32">
                  <c:v>604839.74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2.9</c:v>
                </c:pt>
                <c:pt idx="37">
                  <c:v>5.17</c:v>
                </c:pt>
                <c:pt idx="38">
                  <c:v>301.7</c:v>
                </c:pt>
                <c:pt idx="39">
                  <c:v>197272.58</c:v>
                </c:pt>
                <c:pt idx="40">
                  <c:v>0</c:v>
                </c:pt>
                <c:pt idx="41">
                  <c:v>476.7</c:v>
                </c:pt>
                <c:pt idx="42">
                  <c:v>0</c:v>
                </c:pt>
                <c:pt idx="43">
                  <c:v>368.7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0-4600-B892-9D861FB2F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08848"/>
        <c:axId val="933509264"/>
      </c:barChart>
      <c:lineChart>
        <c:grouping val="standard"/>
        <c:varyColors val="0"/>
        <c:ser>
          <c:idx val="3"/>
          <c:order val="3"/>
          <c:tx>
            <c:strRef>
              <c:f>'Env 2024'!$B$40</c:f>
              <c:strCache>
                <c:ptCount val="1"/>
                <c:pt idx="0">
                  <c:v>Total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'Env 2024'!$D$34:$AK$36</c:f>
              <c:multiLvlStrCache>
                <c:ptCount val="3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0">
                    <c:v>2022</c:v>
                  </c:pt>
                  <c:pt idx="31">
                    <c:v>2023</c:v>
                  </c:pt>
                  <c:pt idx="32">
                    <c:v>2024</c:v>
                  </c:pt>
                  <c:pt idx="33">
                    <c:v>2018</c:v>
                  </c:pt>
                </c:lvl>
                <c:lvl>
                  <c:pt idx="0">
                    <c:v>GEB</c:v>
                  </c:pt>
                  <c:pt idx="7">
                    <c:v>Enlaza</c:v>
                  </c:pt>
                  <c:pt idx="12">
                    <c:v>TGI</c:v>
                  </c:pt>
                  <c:pt idx="19">
                    <c:v>Cálidda</c:v>
                  </c:pt>
                  <c:pt idx="26">
                    <c:v>Contugas</c:v>
                  </c:pt>
                  <c:pt idx="33">
                    <c:v>Electrodunas</c:v>
                  </c:pt>
                </c:lvl>
              </c:multiLvlStrCache>
            </c:multiLvlStrRef>
          </c:cat>
          <c:val>
            <c:numRef>
              <c:f>'Env 2024'!$D$40:$AU$40</c:f>
              <c:numCache>
                <c:formatCode>#,##0.00</c:formatCode>
                <c:ptCount val="44"/>
                <c:pt idx="0">
                  <c:v>2267.3000000000002</c:v>
                </c:pt>
                <c:pt idx="1">
                  <c:v>4202.2</c:v>
                </c:pt>
                <c:pt idx="2">
                  <c:v>162.05000000000001</c:v>
                </c:pt>
                <c:pt idx="3">
                  <c:v>295.93</c:v>
                </c:pt>
                <c:pt idx="4">
                  <c:v>247.72</c:v>
                </c:pt>
                <c:pt idx="5">
                  <c:v>278.12</c:v>
                </c:pt>
                <c:pt idx="6">
                  <c:v>823.81999999999994</c:v>
                </c:pt>
                <c:pt idx="7">
                  <c:v>109.4</c:v>
                </c:pt>
                <c:pt idx="8">
                  <c:v>2540.69</c:v>
                </c:pt>
                <c:pt idx="9">
                  <c:v>3822.4</c:v>
                </c:pt>
                <c:pt idx="10">
                  <c:v>3841.64</c:v>
                </c:pt>
                <c:pt idx="11">
                  <c:v>6881.84</c:v>
                </c:pt>
                <c:pt idx="12">
                  <c:v>140452.9</c:v>
                </c:pt>
                <c:pt idx="13">
                  <c:v>158178.29999999999</c:v>
                </c:pt>
                <c:pt idx="14">
                  <c:v>117569.27</c:v>
                </c:pt>
                <c:pt idx="15">
                  <c:v>239154.05999999997</c:v>
                </c:pt>
                <c:pt idx="16">
                  <c:v>191494.66999999998</c:v>
                </c:pt>
                <c:pt idx="17">
                  <c:v>336297.05000000005</c:v>
                </c:pt>
                <c:pt idx="18">
                  <c:v>11469667.960000001</c:v>
                </c:pt>
                <c:pt idx="19">
                  <c:v>0</c:v>
                </c:pt>
                <c:pt idx="20">
                  <c:v>18115.900000000001</c:v>
                </c:pt>
                <c:pt idx="21">
                  <c:v>14695.300000000001</c:v>
                </c:pt>
                <c:pt idx="22">
                  <c:v>22298.7</c:v>
                </c:pt>
                <c:pt idx="23">
                  <c:v>23138.32</c:v>
                </c:pt>
                <c:pt idx="24">
                  <c:v>21965.49</c:v>
                </c:pt>
                <c:pt idx="25">
                  <c:v>4502575.6500000004</c:v>
                </c:pt>
                <c:pt idx="26">
                  <c:v>2098.1</c:v>
                </c:pt>
                <c:pt idx="27">
                  <c:v>2408.5</c:v>
                </c:pt>
                <c:pt idx="28">
                  <c:v>2135.6</c:v>
                </c:pt>
                <c:pt idx="29">
                  <c:v>4473.1000000000004</c:v>
                </c:pt>
                <c:pt idx="30">
                  <c:v>2441.6099999999997</c:v>
                </c:pt>
                <c:pt idx="31">
                  <c:v>2525.9299999999998</c:v>
                </c:pt>
                <c:pt idx="32">
                  <c:v>616108.46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103829.1</c:v>
                </c:pt>
                <c:pt idx="37">
                  <c:v>103926.56</c:v>
                </c:pt>
                <c:pt idx="38">
                  <c:v>140163.9</c:v>
                </c:pt>
                <c:pt idx="39">
                  <c:v>304113.90000000002</c:v>
                </c:pt>
                <c:pt idx="40">
                  <c:v>0</c:v>
                </c:pt>
                <c:pt idx="41">
                  <c:v>2006</c:v>
                </c:pt>
                <c:pt idx="42">
                  <c:v>109.4</c:v>
                </c:pt>
                <c:pt idx="43">
                  <c:v>1327.8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D0-4600-B892-9D861FB2F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8848"/>
        <c:axId val="933509264"/>
      </c:lineChart>
      <c:catAx>
        <c:axId val="93350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3509264"/>
        <c:crosses val="autoZero"/>
        <c:auto val="1"/>
        <c:lblAlgn val="ctr"/>
        <c:lblOffset val="100"/>
        <c:noMultiLvlLbl val="0"/>
      </c:catAx>
      <c:valAx>
        <c:axId val="93350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350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22</xdr:col>
      <xdr:colOff>704851</xdr:colOff>
      <xdr:row>31</xdr:row>
      <xdr:rowOff>0</xdr:rowOff>
    </xdr:to>
    <xdr:pic>
      <xdr:nvPicPr>
        <xdr:cNvPr id="14" name="Imagen 13" descr="Ciudad con edificios de fondo&#10;&#10;Descripción generada automáticamente">
          <a:extLst>
            <a:ext uri="{FF2B5EF4-FFF2-40B4-BE49-F238E27FC236}">
              <a16:creationId xmlns:a16="http://schemas.microsoft.com/office/drawing/2014/main" id="{8019835C-77D1-420B-4808-03B100A7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alphaModFix amt="85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12230100" cy="67916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22</xdr:col>
      <xdr:colOff>714375</xdr:colOff>
      <xdr:row>31</xdr:row>
      <xdr:rowOff>0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95AD0259-2D27-1140-BD3E-334ACC600500}"/>
            </a:ext>
            <a:ext uri="{147F2762-F138-4A5C-976F-8EAC2B608ADB}">
              <a16:predDERef xmlns:a16="http://schemas.microsoft.com/office/drawing/2014/main" pred="{8019835C-77D1-420B-4808-03B100A7A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" r="314"/>
        <a:stretch/>
      </xdr:blipFill>
      <xdr:spPr>
        <a:xfrm>
          <a:off x="0" y="9525"/>
          <a:ext cx="12239625" cy="6858000"/>
        </a:xfrm>
        <a:prstGeom prst="rect">
          <a:avLst/>
        </a:prstGeom>
      </xdr:spPr>
    </xdr:pic>
    <xdr:clientData/>
  </xdr:twoCellAnchor>
  <xdr:twoCellAnchor>
    <xdr:from>
      <xdr:col>13</xdr:col>
      <xdr:colOff>76359</xdr:colOff>
      <xdr:row>22</xdr:row>
      <xdr:rowOff>23727</xdr:rowOff>
    </xdr:from>
    <xdr:to>
      <xdr:col>22</xdr:col>
      <xdr:colOff>596153</xdr:colOff>
      <xdr:row>27</xdr:row>
      <xdr:rowOff>141034</xdr:rowOff>
    </xdr:to>
    <xdr:sp macro="" textlink="">
      <xdr:nvSpPr>
        <xdr:cNvPr id="12" name="Título 3">
          <a:extLst>
            <a:ext uri="{FF2B5EF4-FFF2-40B4-BE49-F238E27FC236}">
              <a16:creationId xmlns:a16="http://schemas.microsoft.com/office/drawing/2014/main" id="{042F34A9-37E2-2643-A743-D3B81CAC28AB}"/>
            </a:ext>
          </a:extLst>
        </xdr:cNvPr>
        <xdr:cNvSpPr>
          <a:spLocks noGrp="1"/>
        </xdr:cNvSpPr>
      </xdr:nvSpPr>
      <xdr:spPr>
        <a:xfrm>
          <a:off x="6886734" y="4843377"/>
          <a:ext cx="5234669" cy="1212682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4400" b="1" kern="1200">
              <a:solidFill>
                <a:srgbClr val="1E9AA5"/>
              </a:solidFill>
              <a:effectLst/>
              <a:latin typeface="Arial" panose="020B0604020202020204" pitchFamily="34" charset="0"/>
              <a:ea typeface="+mj-ea"/>
              <a:cs typeface="Arial" panose="020B0604020202020204" pitchFamily="34" charset="0"/>
            </a:defRPr>
          </a:lvl1pPr>
        </a:lstStyle>
        <a:p>
          <a:pPr algn="ctr"/>
          <a:r>
            <a:rPr lang="es-MX" sz="3600" b="0"/>
            <a:t>ESG Data Pack </a:t>
          </a:r>
          <a:r>
            <a:rPr lang="es-MX" sz="3600"/>
            <a:t>Sustainability</a:t>
          </a:r>
          <a:endParaRPr lang="es-CO" sz="3600"/>
        </a:p>
      </xdr:txBody>
    </xdr:sp>
    <xdr:clientData/>
  </xdr:twoCellAnchor>
  <xdr:twoCellAnchor>
    <xdr:from>
      <xdr:col>15</xdr:col>
      <xdr:colOff>230840</xdr:colOff>
      <xdr:row>28</xdr:row>
      <xdr:rowOff>40584</xdr:rowOff>
    </xdr:from>
    <xdr:to>
      <xdr:col>21</xdr:col>
      <xdr:colOff>365312</xdr:colOff>
      <xdr:row>29</xdr:row>
      <xdr:rowOff>163046</xdr:rowOff>
    </xdr:to>
    <xdr:sp macro="" textlink="">
      <xdr:nvSpPr>
        <xdr:cNvPr id="13" name="Marcador de contenido 4">
          <a:extLst>
            <a:ext uri="{FF2B5EF4-FFF2-40B4-BE49-F238E27FC236}">
              <a16:creationId xmlns:a16="http://schemas.microsoft.com/office/drawing/2014/main" id="{7B0A8F0B-0CC4-0844-9EA8-5FDF81EA7A7C}"/>
            </a:ext>
          </a:extLst>
        </xdr:cNvPr>
        <xdr:cNvSpPr>
          <a:spLocks noGrp="1"/>
        </xdr:cNvSpPr>
      </xdr:nvSpPr>
      <xdr:spPr>
        <a:xfrm>
          <a:off x="8088965" y="6174684"/>
          <a:ext cx="3277722" cy="341537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2800" kern="12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lnSpc>
              <a:spcPct val="100000"/>
            </a:lnSpc>
            <a:buNone/>
          </a:pPr>
          <a:r>
            <a:rPr lang="es-MX" sz="1400">
              <a:solidFill>
                <a:schemeClr val="bg2">
                  <a:lumMod val="50000"/>
                </a:schemeClr>
              </a:solidFill>
              <a:ea typeface="+mj-ea"/>
            </a:rPr>
            <a:t>sostenibilidad@geb.com.co</a:t>
          </a:r>
          <a:endParaRPr lang="es-CO" sz="1400">
            <a:solidFill>
              <a:schemeClr val="bg2">
                <a:lumMod val="50000"/>
              </a:schemeClr>
            </a:solidFill>
            <a:ea typeface="+mj-ea"/>
          </a:endParaRP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387964</xdr:colOff>
      <xdr:row>31</xdr:row>
      <xdr:rowOff>0</xdr:rowOff>
    </xdr:to>
    <xdr:pic>
      <xdr:nvPicPr>
        <xdr:cNvPr id="18" name="Gráfico 17" descr="Correo electrónico con relleno sólido">
          <a:extLst>
            <a:ext uri="{FF2B5EF4-FFF2-40B4-BE49-F238E27FC236}">
              <a16:creationId xmlns:a16="http://schemas.microsoft.com/office/drawing/2014/main" id="{8241BF3C-C233-8160-FA78-1EEFD0DD9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5558118"/>
          <a:ext cx="914400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161927</xdr:colOff>
      <xdr:row>28</xdr:row>
      <xdr:rowOff>58831</xdr:rowOff>
    </xdr:from>
    <xdr:to>
      <xdr:col>15</xdr:col>
      <xdr:colOff>417614</xdr:colOff>
      <xdr:row>29</xdr:row>
      <xdr:rowOff>106545</xdr:rowOff>
    </xdr:to>
    <xdr:pic>
      <xdr:nvPicPr>
        <xdr:cNvPr id="20" name="Gráfico 19" descr="Correo electrónico con relleno sólido">
          <a:extLst>
            <a:ext uri="{FF2B5EF4-FFF2-40B4-BE49-F238E27FC236}">
              <a16:creationId xmlns:a16="http://schemas.microsoft.com/office/drawing/2014/main" id="{3C4CE001-021A-93FA-3CC7-05FA39BFB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020052" y="6192931"/>
          <a:ext cx="255687" cy="266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28575</xdr:rowOff>
    </xdr:from>
    <xdr:to>
      <xdr:col>8</xdr:col>
      <xdr:colOff>228599</xdr:colOff>
      <xdr:row>18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7A6DF-D438-4EB6-81FE-FA2124E7D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504823</xdr:colOff>
      <xdr:row>1</xdr:row>
      <xdr:rowOff>38100</xdr:rowOff>
    </xdr:from>
    <xdr:to>
      <xdr:col>15</xdr:col>
      <xdr:colOff>561974</xdr:colOff>
      <xdr:row>18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B073F7-96C7-4330-8E4C-C3DECDC23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752475</xdr:colOff>
      <xdr:row>1</xdr:row>
      <xdr:rowOff>47625</xdr:rowOff>
    </xdr:from>
    <xdr:to>
      <xdr:col>22</xdr:col>
      <xdr:colOff>180975</xdr:colOff>
      <xdr:row>18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BB8546-E34E-46C7-BDF8-88DDD1D9A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20</xdr:row>
      <xdr:rowOff>19049</xdr:rowOff>
    </xdr:from>
    <xdr:to>
      <xdr:col>8</xdr:col>
      <xdr:colOff>238125</xdr:colOff>
      <xdr:row>38</xdr:row>
      <xdr:rowOff>85724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448D8D-7EB6-4545-8985-AAFAD9C26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504825</xdr:colOff>
      <xdr:row>20</xdr:row>
      <xdr:rowOff>38099</xdr:rowOff>
    </xdr:from>
    <xdr:to>
      <xdr:col>15</xdr:col>
      <xdr:colOff>504825</xdr:colOff>
      <xdr:row>38</xdr:row>
      <xdr:rowOff>85724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E3605D3-A832-4C93-AA76-B0107340D3FF}"/>
            </a:ext>
            <a:ext uri="{147F2762-F138-4A5C-976F-8EAC2B608ADB}">
              <a16:predDERef xmlns:a16="http://schemas.microsoft.com/office/drawing/2014/main" pred="{83448D8D-7EB6-4545-8985-AAFAD9C26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47625</xdr:colOff>
      <xdr:row>39</xdr:row>
      <xdr:rowOff>95249</xdr:rowOff>
    </xdr:from>
    <xdr:to>
      <xdr:col>8</xdr:col>
      <xdr:colOff>238125</xdr:colOff>
      <xdr:row>58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E98B723-FBAE-435E-86BE-B995B5225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533399</xdr:colOff>
      <xdr:row>39</xdr:row>
      <xdr:rowOff>95250</xdr:rowOff>
    </xdr:from>
    <xdr:to>
      <xdr:col>15</xdr:col>
      <xdr:colOff>504824</xdr:colOff>
      <xdr:row>57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38B4083-AE0D-4700-A776-93984AE4E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57149</xdr:colOff>
      <xdr:row>39</xdr:row>
      <xdr:rowOff>95250</xdr:rowOff>
    </xdr:from>
    <xdr:to>
      <xdr:col>22</xdr:col>
      <xdr:colOff>295274</xdr:colOff>
      <xdr:row>57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18FD982-F7DD-431C-B567-75BC96E00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57149</xdr:colOff>
      <xdr:row>59</xdr:row>
      <xdr:rowOff>38099</xdr:rowOff>
    </xdr:from>
    <xdr:to>
      <xdr:col>8</xdr:col>
      <xdr:colOff>257174</xdr:colOff>
      <xdr:row>78</xdr:row>
      <xdr:rowOff>19049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C9C96E1-F49F-430F-8701-E66523CD2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1331C-1609-4090-95A6-4CB24864A855}">
  <dimension ref="A1:W31"/>
  <sheetViews>
    <sheetView tabSelected="1" topLeftCell="B6" zoomScaleNormal="100" workbookViewId="0">
      <selection activeCell="G11" sqref="G11"/>
    </sheetView>
  </sheetViews>
  <sheetFormatPr baseColWidth="10" defaultColWidth="0" defaultRowHeight="17.25" customHeight="1" zeroHeight="1" x14ac:dyDescent="0.2"/>
  <cols>
    <col min="1" max="22" width="7.85546875" style="2" customWidth="1"/>
    <col min="23" max="23" width="11" style="2" customWidth="1"/>
    <col min="24" max="16384" width="7.85546875" style="2" hidden="1"/>
  </cols>
  <sheetData>
    <row r="1" spans="2:4" ht="17.25" customHeight="1" x14ac:dyDescent="0.2"/>
    <row r="2" spans="2:4" ht="17.25" customHeight="1" x14ac:dyDescent="0.2">
      <c r="B2" s="1"/>
      <c r="C2" s="1"/>
      <c r="D2" s="1"/>
    </row>
    <row r="3" spans="2:4" ht="17.25" customHeight="1" x14ac:dyDescent="0.2">
      <c r="B3" s="112"/>
      <c r="C3" s="3"/>
      <c r="D3" s="3"/>
    </row>
    <row r="4" spans="2:4" ht="17.25" customHeight="1" x14ac:dyDescent="0.2">
      <c r="B4" s="112"/>
      <c r="C4" s="3"/>
      <c r="D4" s="3"/>
    </row>
    <row r="5" spans="2:4" ht="17.25" customHeight="1" x14ac:dyDescent="0.2">
      <c r="B5" s="112"/>
      <c r="C5" s="3"/>
      <c r="D5" s="3"/>
    </row>
    <row r="6" spans="2:4" ht="17.25" customHeight="1" x14ac:dyDescent="0.2">
      <c r="B6" s="112"/>
      <c r="C6" s="3"/>
      <c r="D6" s="3"/>
    </row>
    <row r="7" spans="2:4" ht="17.25" customHeight="1" x14ac:dyDescent="0.2">
      <c r="B7" s="112"/>
      <c r="C7" s="3"/>
      <c r="D7" s="3"/>
    </row>
    <row r="8" spans="2:4" ht="17.25" customHeight="1" x14ac:dyDescent="0.2">
      <c r="B8" s="112"/>
      <c r="C8" s="3"/>
      <c r="D8" s="3"/>
    </row>
    <row r="9" spans="2:4" ht="17.25" customHeight="1" x14ac:dyDescent="0.2">
      <c r="B9" s="1"/>
      <c r="C9" s="4"/>
      <c r="D9" s="3"/>
    </row>
    <row r="10" spans="2:4" ht="17.25" customHeight="1" x14ac:dyDescent="0.2">
      <c r="B10" s="112"/>
      <c r="C10" s="3"/>
      <c r="D10" s="3"/>
    </row>
    <row r="11" spans="2:4" ht="17.25" customHeight="1" x14ac:dyDescent="0.2">
      <c r="B11" s="112"/>
      <c r="C11" s="3"/>
      <c r="D11" s="3"/>
    </row>
    <row r="12" spans="2:4" ht="17.25" customHeight="1" x14ac:dyDescent="0.2">
      <c r="B12" s="112"/>
      <c r="C12" s="3"/>
      <c r="D12" s="3"/>
    </row>
    <row r="13" spans="2:4" ht="17.25" customHeight="1" x14ac:dyDescent="0.2">
      <c r="B13" s="112"/>
      <c r="C13" s="3"/>
      <c r="D13" s="3"/>
    </row>
    <row r="14" spans="2:4" ht="17.25" customHeight="1" x14ac:dyDescent="0.2">
      <c r="B14" s="112"/>
      <c r="C14" s="3"/>
      <c r="D14" s="3"/>
    </row>
    <row r="15" spans="2:4" ht="17.25" customHeight="1" x14ac:dyDescent="0.2">
      <c r="B15" s="112"/>
      <c r="C15" s="3"/>
      <c r="D15" s="3"/>
    </row>
    <row r="16" spans="2:4" ht="17.25" customHeight="1" x14ac:dyDescent="0.2">
      <c r="B16" s="112"/>
      <c r="C16" s="3"/>
      <c r="D16" s="3"/>
    </row>
    <row r="17" spans="2:4" ht="17.25" customHeight="1" x14ac:dyDescent="0.2">
      <c r="B17" s="1"/>
      <c r="C17" s="3"/>
      <c r="D17" s="3"/>
    </row>
    <row r="18" spans="2:4" ht="17.25" customHeight="1" x14ac:dyDescent="0.2">
      <c r="B18" s="112"/>
      <c r="C18" s="3"/>
      <c r="D18" s="3"/>
    </row>
    <row r="19" spans="2:4" ht="17.25" customHeight="1" x14ac:dyDescent="0.2">
      <c r="B19" s="112"/>
      <c r="C19" s="3"/>
      <c r="D19" s="3"/>
    </row>
    <row r="20" spans="2:4" ht="17.25" customHeight="1" x14ac:dyDescent="0.2">
      <c r="B20" s="112"/>
      <c r="C20" s="3"/>
      <c r="D20" s="3"/>
    </row>
    <row r="21" spans="2:4" ht="17.25" customHeight="1" x14ac:dyDescent="0.2">
      <c r="B21" s="112"/>
      <c r="C21" s="3"/>
      <c r="D21" s="3"/>
    </row>
    <row r="22" spans="2:4" ht="17.25" customHeight="1" x14ac:dyDescent="0.2">
      <c r="B22" s="112"/>
      <c r="C22" s="3"/>
      <c r="D22" s="3"/>
    </row>
    <row r="23" spans="2:4" ht="17.25" customHeight="1" x14ac:dyDescent="0.2">
      <c r="B23" s="112"/>
      <c r="C23" s="3"/>
      <c r="D23" s="3"/>
    </row>
    <row r="24" spans="2:4" ht="17.25" customHeight="1" x14ac:dyDescent="0.2">
      <c r="B24" s="112"/>
      <c r="C24" s="3"/>
      <c r="D24" s="3"/>
    </row>
    <row r="25" spans="2:4" ht="17.25" customHeight="1" x14ac:dyDescent="0.2">
      <c r="B25" s="112"/>
      <c r="C25" s="4"/>
      <c r="D25" s="3"/>
    </row>
    <row r="26" spans="2:4" ht="17.25" customHeight="1" x14ac:dyDescent="0.2"/>
    <row r="27" spans="2:4" ht="17.25" customHeight="1" x14ac:dyDescent="0.2"/>
    <row r="28" spans="2:4" ht="17.25" customHeight="1" x14ac:dyDescent="0.2"/>
    <row r="29" spans="2:4" ht="17.25" customHeight="1" x14ac:dyDescent="0.2"/>
    <row r="30" spans="2:4" ht="17.25" customHeight="1" x14ac:dyDescent="0.2"/>
    <row r="31" spans="2:4" ht="17.25" customHeight="1" x14ac:dyDescent="0.2"/>
  </sheetData>
  <mergeCells count="7">
    <mergeCell ref="B24:B25"/>
    <mergeCell ref="B3:B6"/>
    <mergeCell ref="B7:B8"/>
    <mergeCell ref="B10:B11"/>
    <mergeCell ref="B12:B14"/>
    <mergeCell ref="B15:B16"/>
    <mergeCell ref="B18:B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55DB-E602-4616-A079-B3857F9C6A5F}">
  <dimension ref="B1:CY206"/>
  <sheetViews>
    <sheetView showGridLines="0" zoomScaleNormal="100" workbookViewId="0">
      <pane xSplit="3" topLeftCell="BG1" activePane="topRight" state="frozen"/>
      <selection pane="topRight" activeCell="BG114" sqref="BG114"/>
    </sheetView>
  </sheetViews>
  <sheetFormatPr baseColWidth="10" defaultColWidth="13.28515625" defaultRowHeight="12" x14ac:dyDescent="0.25"/>
  <cols>
    <col min="1" max="1" width="2.7109375" style="5" customWidth="1"/>
    <col min="2" max="2" width="37.5703125" style="10" customWidth="1"/>
    <col min="3" max="3" width="52.7109375" style="29" customWidth="1"/>
    <col min="4" max="4" width="15.85546875" style="5" customWidth="1"/>
    <col min="5" max="5" width="13.85546875" style="5" customWidth="1"/>
    <col min="6" max="6" width="14.85546875" style="5" customWidth="1"/>
    <col min="7" max="7" width="17.42578125" style="5" customWidth="1"/>
    <col min="8" max="8" width="14.7109375" style="5" customWidth="1"/>
    <col min="9" max="12" width="18" style="5" bestFit="1" customWidth="1"/>
    <col min="13" max="13" width="12" style="5" customWidth="1"/>
    <col min="14" max="14" width="15.28515625" style="5" bestFit="1" customWidth="1"/>
    <col min="15" max="15" width="18.85546875" style="5" customWidth="1"/>
    <col min="16" max="16" width="14.28515625" style="5" bestFit="1" customWidth="1"/>
    <col min="17" max="17" width="18" style="5" bestFit="1" customWidth="1"/>
    <col min="18" max="18" width="13.7109375" style="5" customWidth="1"/>
    <col min="19" max="19" width="17.42578125" style="5" customWidth="1"/>
    <col min="20" max="20" width="12" style="5" customWidth="1"/>
    <col min="21" max="21" width="10.85546875" style="5" customWidth="1"/>
    <col min="22" max="22" width="14.5703125" style="5" customWidth="1"/>
    <col min="23" max="23" width="16.140625" style="5" customWidth="1"/>
    <col min="24" max="24" width="10.85546875" style="5" customWidth="1"/>
    <col min="25" max="25" width="11.5703125" style="5" customWidth="1"/>
    <col min="26" max="26" width="16.5703125" style="5" customWidth="1"/>
    <col min="27" max="27" width="18" style="5" customWidth="1"/>
    <col min="28" max="28" width="14.28515625" style="5" bestFit="1" customWidth="1"/>
    <col min="29" max="29" width="13" style="5" bestFit="1" customWidth="1"/>
    <col min="30" max="30" width="15.140625" style="5" customWidth="1"/>
    <col min="31" max="31" width="16.28515625" style="5" customWidth="1"/>
    <col min="32" max="32" width="13.28515625" style="5" customWidth="1"/>
    <col min="33" max="34" width="15.140625" style="5" bestFit="1" customWidth="1"/>
    <col min="35" max="35" width="16" style="5" customWidth="1"/>
    <col min="36" max="36" width="17.28515625" style="5" customWidth="1"/>
    <col min="37" max="37" width="12.28515625" style="5" customWidth="1"/>
    <col min="38" max="38" width="13.42578125" style="5" customWidth="1"/>
    <col min="39" max="39" width="12.5703125" style="5" bestFit="1" customWidth="1"/>
    <col min="40" max="43" width="11.7109375" style="5" bestFit="1" customWidth="1"/>
    <col min="44" max="44" width="10.85546875" style="5" bestFit="1" customWidth="1"/>
    <col min="45" max="45" width="12.42578125" style="5" customWidth="1"/>
    <col min="46" max="46" width="11.5703125" style="5" customWidth="1"/>
    <col min="47" max="49" width="10.140625" style="5" customWidth="1"/>
    <col min="50" max="50" width="12.7109375" style="5" customWidth="1"/>
    <col min="51" max="66" width="10.140625" style="5" customWidth="1"/>
    <col min="67" max="16384" width="13.28515625" style="5"/>
  </cols>
  <sheetData>
    <row r="1" spans="2:44" x14ac:dyDescent="0.25">
      <c r="B1" s="5"/>
    </row>
    <row r="2" spans="2:44" ht="12.75" x14ac:dyDescent="0.25">
      <c r="B2" s="138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40"/>
      <c r="AK2" s="78"/>
      <c r="AL2" s="78"/>
      <c r="AM2" s="78"/>
      <c r="AN2" s="78"/>
      <c r="AO2" s="78"/>
      <c r="AP2" s="78"/>
      <c r="AQ2" s="78"/>
      <c r="AR2" s="78"/>
    </row>
    <row r="3" spans="2:44" x14ac:dyDescent="0.2">
      <c r="B3" s="38" t="s">
        <v>1</v>
      </c>
      <c r="C3" s="30" t="s">
        <v>2</v>
      </c>
      <c r="D3" s="141" t="s">
        <v>3</v>
      </c>
      <c r="E3" s="141"/>
      <c r="F3" s="141"/>
      <c r="G3" s="141"/>
      <c r="H3" s="141" t="s">
        <v>4</v>
      </c>
      <c r="I3" s="141"/>
      <c r="J3" s="141"/>
      <c r="K3" s="141"/>
      <c r="L3" s="141" t="s">
        <v>5</v>
      </c>
      <c r="M3" s="141"/>
      <c r="N3" s="141"/>
      <c r="O3" s="141"/>
      <c r="P3" s="141" t="s">
        <v>6</v>
      </c>
      <c r="Q3" s="141"/>
      <c r="R3" s="141"/>
      <c r="S3" s="141"/>
      <c r="T3" s="141" t="s">
        <v>7</v>
      </c>
      <c r="U3" s="141"/>
      <c r="V3" s="141"/>
      <c r="W3" s="141"/>
      <c r="X3" s="141" t="s">
        <v>8</v>
      </c>
      <c r="Y3" s="141"/>
      <c r="Z3" s="141"/>
      <c r="AA3" s="141"/>
      <c r="AB3" s="141" t="s">
        <v>9</v>
      </c>
      <c r="AC3" s="141"/>
      <c r="AD3" s="141"/>
      <c r="AE3" s="141"/>
      <c r="AF3" s="46" t="s">
        <v>10</v>
      </c>
      <c r="AG3" s="141" t="s">
        <v>11</v>
      </c>
      <c r="AH3" s="141"/>
      <c r="AI3" s="141"/>
      <c r="AJ3" s="141"/>
    </row>
    <row r="4" spans="2:44" x14ac:dyDescent="0.2">
      <c r="B4" s="39" t="s">
        <v>12</v>
      </c>
      <c r="C4" s="27" t="s">
        <v>13</v>
      </c>
      <c r="D4" s="16">
        <v>2021</v>
      </c>
      <c r="E4" s="16">
        <v>2022</v>
      </c>
      <c r="F4" s="16">
        <v>2023</v>
      </c>
      <c r="G4" s="16">
        <v>2024</v>
      </c>
      <c r="H4" s="16">
        <v>2021</v>
      </c>
      <c r="I4" s="16">
        <v>2022</v>
      </c>
      <c r="J4" s="16">
        <v>2023</v>
      </c>
      <c r="K4" s="16">
        <v>2024</v>
      </c>
      <c r="L4" s="16">
        <v>2021</v>
      </c>
      <c r="M4" s="16">
        <v>2022</v>
      </c>
      <c r="N4" s="16">
        <v>2023</v>
      </c>
      <c r="O4" s="16">
        <v>2024</v>
      </c>
      <c r="P4" s="16">
        <v>2021</v>
      </c>
      <c r="Q4" s="16">
        <v>2022</v>
      </c>
      <c r="R4" s="16">
        <v>2023</v>
      </c>
      <c r="S4" s="16">
        <v>2024</v>
      </c>
      <c r="T4" s="16">
        <v>2021</v>
      </c>
      <c r="U4" s="16">
        <v>2022</v>
      </c>
      <c r="V4" s="16">
        <v>2023</v>
      </c>
      <c r="W4" s="16">
        <v>2024</v>
      </c>
      <c r="X4" s="16">
        <v>2021</v>
      </c>
      <c r="Y4" s="16">
        <v>2022</v>
      </c>
      <c r="Z4" s="16">
        <v>2023</v>
      </c>
      <c r="AA4" s="16">
        <v>2024</v>
      </c>
      <c r="AB4" s="16">
        <v>2021</v>
      </c>
      <c r="AC4" s="16">
        <v>2022</v>
      </c>
      <c r="AD4" s="16">
        <v>2023</v>
      </c>
      <c r="AE4" s="16">
        <v>2024</v>
      </c>
      <c r="AF4" s="16">
        <v>2024</v>
      </c>
      <c r="AG4" s="16">
        <v>2021</v>
      </c>
      <c r="AH4" s="16">
        <v>2022</v>
      </c>
      <c r="AI4" s="16">
        <v>2023</v>
      </c>
      <c r="AJ4" s="16">
        <v>2024</v>
      </c>
    </row>
    <row r="5" spans="2:44" s="47" customFormat="1" x14ac:dyDescent="0.2">
      <c r="B5" s="80" t="s">
        <v>14</v>
      </c>
      <c r="C5" s="69" t="s">
        <v>15</v>
      </c>
      <c r="D5" s="70"/>
      <c r="E5" s="70">
        <v>91</v>
      </c>
      <c r="F5" s="70">
        <v>7912</v>
      </c>
      <c r="G5" s="70">
        <v>3416</v>
      </c>
      <c r="H5" s="70">
        <v>2969</v>
      </c>
      <c r="I5" s="70">
        <v>972</v>
      </c>
      <c r="J5" s="70">
        <v>115212</v>
      </c>
      <c r="K5" s="70">
        <v>188443</v>
      </c>
      <c r="L5" s="70">
        <v>11537</v>
      </c>
      <c r="M5" s="70">
        <v>21910</v>
      </c>
      <c r="N5" s="70">
        <v>39517</v>
      </c>
      <c r="O5" s="70">
        <v>32425</v>
      </c>
      <c r="P5" s="70">
        <v>96589</v>
      </c>
      <c r="Q5" s="70">
        <v>24675</v>
      </c>
      <c r="R5" s="70">
        <v>970485</v>
      </c>
      <c r="S5" s="70">
        <v>132617</v>
      </c>
      <c r="T5" s="70">
        <v>1250</v>
      </c>
      <c r="U5" s="70">
        <v>8229</v>
      </c>
      <c r="V5" s="70">
        <v>1790</v>
      </c>
      <c r="W5" s="70">
        <v>1510</v>
      </c>
      <c r="X5" s="70">
        <v>69360</v>
      </c>
      <c r="Y5" s="70">
        <v>1180</v>
      </c>
      <c r="Z5" s="70">
        <v>3949</v>
      </c>
      <c r="AA5" s="70">
        <v>2817</v>
      </c>
      <c r="AB5" s="70">
        <v>20203</v>
      </c>
      <c r="AC5" s="70">
        <v>7000</v>
      </c>
      <c r="AD5" s="70">
        <v>3794</v>
      </c>
      <c r="AE5" s="70">
        <v>12700</v>
      </c>
      <c r="AF5" s="70">
        <v>165</v>
      </c>
      <c r="AG5" s="70">
        <f t="shared" ref="AG5:AI6" si="0">L5+P5+T5+X5+AB5+H5+D5</f>
        <v>201908</v>
      </c>
      <c r="AH5" s="70">
        <f t="shared" si="0"/>
        <v>64057</v>
      </c>
      <c r="AI5" s="70">
        <f t="shared" si="0"/>
        <v>1142659</v>
      </c>
      <c r="AJ5" s="70">
        <f>+G5+K5+O5+S5+W5+AA5+AE5+AF5</f>
        <v>374093</v>
      </c>
    </row>
    <row r="6" spans="2:44" s="47" customFormat="1" x14ac:dyDescent="0.2">
      <c r="B6" s="80" t="s">
        <v>16</v>
      </c>
      <c r="C6" s="69" t="s">
        <v>17</v>
      </c>
      <c r="D6" s="71">
        <v>0</v>
      </c>
      <c r="E6" s="71">
        <v>0</v>
      </c>
      <c r="F6" s="71">
        <v>0</v>
      </c>
      <c r="G6" s="71">
        <v>0</v>
      </c>
      <c r="H6" s="71">
        <v>24330851912</v>
      </c>
      <c r="I6" s="71">
        <v>25757928793</v>
      </c>
      <c r="J6" s="71">
        <v>19106287750</v>
      </c>
      <c r="K6" s="71">
        <v>34955150031</v>
      </c>
      <c r="L6" s="71">
        <v>144547651</v>
      </c>
      <c r="M6" s="71">
        <v>15485769</v>
      </c>
      <c r="N6" s="71">
        <v>24200000</v>
      </c>
      <c r="O6" s="71">
        <v>134833562</v>
      </c>
      <c r="P6" s="71">
        <v>106505245.5</v>
      </c>
      <c r="Q6" s="71">
        <v>228312746.69999999</v>
      </c>
      <c r="R6" s="71">
        <v>214445061.61000001</v>
      </c>
      <c r="S6" s="71">
        <v>103948771.79000001</v>
      </c>
      <c r="T6" s="71">
        <v>165877632.68000001</v>
      </c>
      <c r="U6" s="71">
        <v>57215684</v>
      </c>
      <c r="V6" s="71">
        <v>119816860.2</v>
      </c>
      <c r="W6" s="71">
        <v>125804715</v>
      </c>
      <c r="X6" s="71">
        <v>0</v>
      </c>
      <c r="Y6" s="71">
        <v>0</v>
      </c>
      <c r="Z6" s="71">
        <v>4058050.25</v>
      </c>
      <c r="AA6" s="71">
        <v>7422634.1090425504</v>
      </c>
      <c r="AB6" s="71">
        <v>483284519.26999998</v>
      </c>
      <c r="AC6" s="71">
        <v>614700800</v>
      </c>
      <c r="AD6" s="71">
        <v>0</v>
      </c>
      <c r="AE6" s="71">
        <v>0</v>
      </c>
      <c r="AF6" s="71">
        <v>0</v>
      </c>
      <c r="AG6" s="71">
        <f t="shared" si="0"/>
        <v>25231066960.450001</v>
      </c>
      <c r="AH6" s="71">
        <f t="shared" si="0"/>
        <v>26673643792.700001</v>
      </c>
      <c r="AI6" s="71">
        <f t="shared" si="0"/>
        <v>19468807722.060001</v>
      </c>
      <c r="AJ6" s="71">
        <f>+G6+K6+O6+S6+W6+AA6+AE6+AF6</f>
        <v>35327159713.89904</v>
      </c>
    </row>
    <row r="7" spans="2:44" s="47" customFormat="1" x14ac:dyDescent="0.2">
      <c r="B7" s="80" t="s">
        <v>18</v>
      </c>
      <c r="C7" s="69" t="s">
        <v>19</v>
      </c>
      <c r="D7" s="71"/>
      <c r="E7" s="71"/>
      <c r="F7" s="71"/>
      <c r="G7" s="71">
        <v>0</v>
      </c>
      <c r="H7" s="71"/>
      <c r="I7" s="71"/>
      <c r="J7" s="71"/>
      <c r="K7" s="71">
        <v>28259572718.529999</v>
      </c>
      <c r="L7" s="71"/>
      <c r="M7" s="71"/>
      <c r="N7" s="71">
        <v>6488497399</v>
      </c>
      <c r="O7" s="71">
        <v>16714941764</v>
      </c>
      <c r="P7" s="71"/>
      <c r="Q7" s="71"/>
      <c r="R7" s="71"/>
      <c r="S7" s="71">
        <v>1542388674.7595699</v>
      </c>
      <c r="T7" s="71"/>
      <c r="U7" s="71"/>
      <c r="V7" s="71"/>
      <c r="W7" s="71">
        <v>723320718.72000003</v>
      </c>
      <c r="X7" s="71"/>
      <c r="Y7" s="71"/>
      <c r="Z7" s="71"/>
      <c r="AA7" s="71">
        <v>97468552.122340396</v>
      </c>
      <c r="AB7" s="71"/>
      <c r="AC7" s="71"/>
      <c r="AD7" s="71"/>
      <c r="AE7" s="71">
        <v>131028908.46599999</v>
      </c>
      <c r="AF7" s="71">
        <v>0</v>
      </c>
      <c r="AG7" s="71"/>
      <c r="AH7" s="71"/>
      <c r="AI7" s="71"/>
      <c r="AJ7" s="71">
        <f>+G7+K7+O7+S7+W7+AA7+AE7+AF7</f>
        <v>47468721336.597908</v>
      </c>
    </row>
    <row r="8" spans="2:44" s="47" customFormat="1" x14ac:dyDescent="0.2">
      <c r="B8" s="80" t="s">
        <v>20</v>
      </c>
      <c r="C8" s="69" t="s">
        <v>21</v>
      </c>
      <c r="D8" s="71">
        <v>6615614459</v>
      </c>
      <c r="E8" s="71">
        <v>6205466527</v>
      </c>
      <c r="F8" s="71">
        <v>5341915255</v>
      </c>
      <c r="G8" s="71">
        <v>3134471291.6700001</v>
      </c>
      <c r="H8" s="71">
        <v>3257845062</v>
      </c>
      <c r="I8" s="71">
        <v>1609433801</v>
      </c>
      <c r="J8" s="71">
        <v>4172865263</v>
      </c>
      <c r="K8" s="71">
        <v>9570639232</v>
      </c>
      <c r="L8" s="71">
        <v>182398789</v>
      </c>
      <c r="M8" s="71">
        <v>2298479362.3000002</v>
      </c>
      <c r="N8" s="71">
        <v>4121137950</v>
      </c>
      <c r="O8" s="71">
        <v>2050895297</v>
      </c>
      <c r="P8" s="71">
        <v>1040127922.73</v>
      </c>
      <c r="Q8" s="71">
        <v>2689863424.0999999</v>
      </c>
      <c r="R8" s="71">
        <v>1774154367.22</v>
      </c>
      <c r="S8" s="71">
        <v>3729050108.7719998</v>
      </c>
      <c r="T8" s="71">
        <v>0</v>
      </c>
      <c r="U8" s="71">
        <v>0</v>
      </c>
      <c r="V8" s="71">
        <v>0</v>
      </c>
      <c r="W8" s="71">
        <v>0</v>
      </c>
      <c r="X8" s="71">
        <v>228540094</v>
      </c>
      <c r="Y8" s="71">
        <v>257922243</v>
      </c>
      <c r="Z8" s="71">
        <v>516770629.62</v>
      </c>
      <c r="AA8" s="71">
        <v>304974433.56383002</v>
      </c>
      <c r="AB8" s="71">
        <v>1768964496.3900001</v>
      </c>
      <c r="AC8" s="71">
        <v>272556688</v>
      </c>
      <c r="AD8" s="71">
        <v>508150816.50999999</v>
      </c>
      <c r="AE8" s="71">
        <v>1024897017.3325</v>
      </c>
      <c r="AF8" s="71">
        <v>2165958.2000000002</v>
      </c>
      <c r="AG8" s="71">
        <f>L8+P8+T8+X8+AB8+H8+D8</f>
        <v>13093490823.119999</v>
      </c>
      <c r="AH8" s="71">
        <f>M8+Q8+U8+Y8+AC8+I8+E8</f>
        <v>13333722045.4</v>
      </c>
      <c r="AI8" s="71">
        <f>N8+R8+V8+Z8+AD8+J8+F8</f>
        <v>16434994281.35</v>
      </c>
      <c r="AJ8" s="71">
        <f>+G8+K8+O8+S8+W8+AA8+AE8+AF8</f>
        <v>19817093338.538334</v>
      </c>
    </row>
    <row r="9" spans="2:44" s="47" customFormat="1" x14ac:dyDescent="0.2">
      <c r="B9" s="80" t="s">
        <v>22</v>
      </c>
      <c r="C9" s="69" t="s">
        <v>23</v>
      </c>
      <c r="D9" s="71"/>
      <c r="E9" s="71"/>
      <c r="F9" s="71"/>
      <c r="G9" s="71">
        <v>610526864.25</v>
      </c>
      <c r="H9" s="71"/>
      <c r="I9" s="71"/>
      <c r="J9" s="71"/>
      <c r="K9" s="71">
        <v>596556427</v>
      </c>
      <c r="L9" s="71"/>
      <c r="M9" s="71"/>
      <c r="N9" s="71">
        <v>4184413981</v>
      </c>
      <c r="O9" s="71">
        <v>1201276063</v>
      </c>
      <c r="P9" s="71"/>
      <c r="Q9" s="71"/>
      <c r="R9" s="71"/>
      <c r="S9" s="71">
        <v>271214312.101197</v>
      </c>
      <c r="T9" s="71"/>
      <c r="U9" s="71"/>
      <c r="V9" s="71"/>
      <c r="W9" s="71">
        <v>0</v>
      </c>
      <c r="X9" s="71"/>
      <c r="Y9" s="71"/>
      <c r="Z9" s="71"/>
      <c r="AA9" s="71">
        <v>228168924.73258001</v>
      </c>
      <c r="AB9" s="71"/>
      <c r="AC9" s="71"/>
      <c r="AD9" s="71"/>
      <c r="AE9" s="71">
        <v>11378893.974499999</v>
      </c>
      <c r="AF9" s="71">
        <v>3053512.5</v>
      </c>
      <c r="AG9" s="71"/>
      <c r="AH9" s="71"/>
      <c r="AI9" s="71"/>
      <c r="AJ9" s="71">
        <f>+G9+K9+O9+S9+W9+AA9+AE9+AF9</f>
        <v>2922174997.5582776</v>
      </c>
    </row>
    <row r="10" spans="2:44" x14ac:dyDescent="0.2">
      <c r="B10" s="57" t="s">
        <v>24</v>
      </c>
      <c r="C10" s="36" t="s">
        <v>25</v>
      </c>
      <c r="D10" s="42">
        <f>SUM(D6+D8)</f>
        <v>6615614459</v>
      </c>
      <c r="E10" s="42">
        <f>E6+E8</f>
        <v>6205466527</v>
      </c>
      <c r="F10" s="42">
        <v>5341915255</v>
      </c>
      <c r="G10" s="42">
        <f>G7+G6+G8+G9</f>
        <v>3744998155.9200001</v>
      </c>
      <c r="H10" s="42">
        <f t="shared" ref="H10:I10" si="1">H6+H8</f>
        <v>27588696974</v>
      </c>
      <c r="I10" s="42">
        <f t="shared" si="1"/>
        <v>27367362594</v>
      </c>
      <c r="J10" s="42">
        <f>J6+J8</f>
        <v>23279153013</v>
      </c>
      <c r="K10" s="42">
        <f>+K6+K7+K8+K9</f>
        <v>73381918408.529999</v>
      </c>
      <c r="L10" s="42">
        <f>SUM(L6+L8)</f>
        <v>326946440</v>
      </c>
      <c r="M10" s="42">
        <f>M6+M8</f>
        <v>2313965131.3000002</v>
      </c>
      <c r="N10" s="42">
        <f>SUM(N6:N9)</f>
        <v>14818249330</v>
      </c>
      <c r="O10" s="42">
        <f>SUM(O6:O9)</f>
        <v>20101946686</v>
      </c>
      <c r="P10" s="42">
        <f>SUM(P6+P8)</f>
        <v>1146633168.23</v>
      </c>
      <c r="Q10" s="42">
        <f>Q6+Q8</f>
        <v>2918176170.7999997</v>
      </c>
      <c r="R10" s="42">
        <v>1988599428.8299999</v>
      </c>
      <c r="S10" s="42">
        <f>SUM(S6:S9)</f>
        <v>5646601867.4227667</v>
      </c>
      <c r="T10" s="42">
        <f>SUM(T6+T8)</f>
        <v>165877632.68000001</v>
      </c>
      <c r="U10" s="42">
        <f>U6+U8</f>
        <v>57215684</v>
      </c>
      <c r="V10" s="42">
        <v>119816860.2</v>
      </c>
      <c r="W10" s="42">
        <f>SUM(W6:W9)</f>
        <v>849125433.72000003</v>
      </c>
      <c r="X10" s="42">
        <f>SUM(X6+X8)</f>
        <v>228540094</v>
      </c>
      <c r="Y10" s="42">
        <f>Y6+Y8</f>
        <v>257922243</v>
      </c>
      <c r="Z10" s="42">
        <v>520828679.87</v>
      </c>
      <c r="AA10" s="42">
        <f>SUM(AA6:AA9)</f>
        <v>638034544.52779293</v>
      </c>
      <c r="AB10" s="42">
        <f>SUM(AB6+AB8)</f>
        <v>2252249015.6599998</v>
      </c>
      <c r="AC10" s="42">
        <f>AC6+AC8</f>
        <v>887257488</v>
      </c>
      <c r="AD10" s="42">
        <v>508150816.50999999</v>
      </c>
      <c r="AE10" s="42">
        <f>SUM(AE6:AE9)</f>
        <v>1167304819.773</v>
      </c>
      <c r="AF10" s="42">
        <f>SUM(AF6:AF9)</f>
        <v>5219470.7</v>
      </c>
      <c r="AG10" s="77">
        <f>L10+P10+T10+X10+AB10+H10+D10</f>
        <v>38324557783.57</v>
      </c>
      <c r="AH10" s="77">
        <f>M10+Q10+U10+Y10+AC10+I10+E10</f>
        <v>40007365838.099998</v>
      </c>
      <c r="AI10" s="77">
        <f>N10+R10+V10+Z10+AD10+J10+F10</f>
        <v>46576713383.410004</v>
      </c>
      <c r="AJ10" s="77">
        <f>SUM(AJ6:AJ9)</f>
        <v>105535149386.59355</v>
      </c>
    </row>
    <row r="11" spans="2:44" ht="24" customHeight="1" x14ac:dyDescent="0.25">
      <c r="B11" s="131" t="s">
        <v>26</v>
      </c>
      <c r="C11" s="131"/>
      <c r="H11" s="60"/>
    </row>
    <row r="12" spans="2:44" ht="12.75" x14ac:dyDescent="0.25">
      <c r="B12" s="134" t="s">
        <v>27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44" x14ac:dyDescent="0.2">
      <c r="B13" s="38" t="s">
        <v>1</v>
      </c>
      <c r="C13" s="30" t="s">
        <v>2</v>
      </c>
      <c r="D13" s="113" t="s">
        <v>3</v>
      </c>
      <c r="E13" s="114"/>
      <c r="F13" s="114"/>
      <c r="G13" s="114"/>
      <c r="H13" s="115"/>
      <c r="I13" s="113" t="s">
        <v>4</v>
      </c>
      <c r="J13" s="114"/>
      <c r="K13" s="114"/>
      <c r="L13" s="114"/>
      <c r="M13" s="115"/>
      <c r="N13" s="113" t="s">
        <v>5</v>
      </c>
      <c r="O13" s="114"/>
      <c r="P13" s="114"/>
      <c r="Q13" s="114"/>
      <c r="R13" s="115"/>
      <c r="S13" s="113" t="s">
        <v>28</v>
      </c>
      <c r="T13" s="114"/>
      <c r="U13" s="114"/>
      <c r="V13" s="114"/>
      <c r="W13" s="115"/>
      <c r="X13" s="113" t="s">
        <v>7</v>
      </c>
      <c r="Y13" s="114"/>
      <c r="Z13" s="114"/>
      <c r="AA13" s="114"/>
      <c r="AB13" s="115"/>
      <c r="AC13" s="113" t="s">
        <v>8</v>
      </c>
      <c r="AD13" s="114"/>
      <c r="AE13" s="114"/>
      <c r="AF13" s="114"/>
      <c r="AG13" s="115"/>
      <c r="AH13" s="113" t="s">
        <v>9</v>
      </c>
      <c r="AI13" s="114"/>
      <c r="AJ13" s="114"/>
      <c r="AK13" s="114"/>
      <c r="AL13" s="115"/>
    </row>
    <row r="14" spans="2:44" x14ac:dyDescent="0.2">
      <c r="B14" s="39" t="s">
        <v>12</v>
      </c>
      <c r="C14" s="27" t="s">
        <v>13</v>
      </c>
      <c r="D14" s="8">
        <v>2020</v>
      </c>
      <c r="E14" s="8">
        <v>2021</v>
      </c>
      <c r="F14" s="8">
        <v>2022</v>
      </c>
      <c r="G14" s="8">
        <v>2023</v>
      </c>
      <c r="H14" s="8">
        <v>2024</v>
      </c>
      <c r="I14" s="16">
        <v>2020</v>
      </c>
      <c r="J14" s="16">
        <v>2021</v>
      </c>
      <c r="K14" s="16">
        <v>2022</v>
      </c>
      <c r="L14" s="16">
        <v>2023</v>
      </c>
      <c r="M14" s="16">
        <v>2024</v>
      </c>
      <c r="N14" s="8">
        <v>2020</v>
      </c>
      <c r="O14" s="8">
        <v>2021</v>
      </c>
      <c r="P14" s="8">
        <v>2022</v>
      </c>
      <c r="Q14" s="8">
        <v>2023</v>
      </c>
      <c r="R14" s="8">
        <v>2024</v>
      </c>
      <c r="S14" s="8">
        <v>2020</v>
      </c>
      <c r="T14" s="8">
        <v>2021</v>
      </c>
      <c r="U14" s="8">
        <v>2022</v>
      </c>
      <c r="V14" s="8">
        <v>2023</v>
      </c>
      <c r="W14" s="8">
        <v>2024</v>
      </c>
      <c r="X14" s="8">
        <v>2020</v>
      </c>
      <c r="Y14" s="8">
        <v>2021</v>
      </c>
      <c r="Z14" s="8">
        <v>2022</v>
      </c>
      <c r="AA14" s="8">
        <v>2023</v>
      </c>
      <c r="AB14" s="8">
        <v>2024</v>
      </c>
      <c r="AC14" s="8">
        <v>2020</v>
      </c>
      <c r="AD14" s="8">
        <v>2021</v>
      </c>
      <c r="AE14" s="8">
        <v>2022</v>
      </c>
      <c r="AF14" s="8">
        <v>2023</v>
      </c>
      <c r="AG14" s="8">
        <v>2024</v>
      </c>
      <c r="AH14" s="8">
        <v>2020</v>
      </c>
      <c r="AI14" s="8">
        <v>2021</v>
      </c>
      <c r="AJ14" s="8">
        <v>2022</v>
      </c>
      <c r="AK14" s="8">
        <v>2023</v>
      </c>
      <c r="AL14" s="8">
        <v>2024</v>
      </c>
    </row>
    <row r="15" spans="2:44" x14ac:dyDescent="0.2">
      <c r="B15" s="40" t="s">
        <v>29</v>
      </c>
      <c r="C15" s="28" t="s">
        <v>30</v>
      </c>
      <c r="D15" s="55">
        <v>79134</v>
      </c>
      <c r="E15" s="55">
        <v>84152</v>
      </c>
      <c r="F15" s="55">
        <v>64020</v>
      </c>
      <c r="G15" s="55">
        <v>7916</v>
      </c>
      <c r="H15" s="61">
        <v>3396</v>
      </c>
      <c r="I15" s="55">
        <v>20140</v>
      </c>
      <c r="J15" s="55">
        <v>75068</v>
      </c>
      <c r="K15" s="55">
        <v>64020</v>
      </c>
      <c r="L15" s="55">
        <v>119122</v>
      </c>
      <c r="M15" s="55">
        <v>28962</v>
      </c>
      <c r="N15" s="55">
        <v>28313</v>
      </c>
      <c r="O15" s="55">
        <v>11537</v>
      </c>
      <c r="P15" s="55">
        <v>21910</v>
      </c>
      <c r="Q15" s="55">
        <v>39517</v>
      </c>
      <c r="R15" s="61">
        <v>31898</v>
      </c>
      <c r="S15" s="55">
        <v>40885</v>
      </c>
      <c r="T15" s="55">
        <v>96589</v>
      </c>
      <c r="U15" s="55">
        <v>24675</v>
      </c>
      <c r="V15" s="55">
        <v>970485</v>
      </c>
      <c r="W15" s="61">
        <v>132617</v>
      </c>
      <c r="X15" s="55">
        <v>75</v>
      </c>
      <c r="Y15" s="55">
        <v>20203</v>
      </c>
      <c r="Z15" s="55">
        <v>828</v>
      </c>
      <c r="AA15" s="55">
        <v>1790</v>
      </c>
      <c r="AB15" s="61">
        <v>1510</v>
      </c>
      <c r="AC15" s="55">
        <v>869</v>
      </c>
      <c r="AD15" s="55">
        <v>1250</v>
      </c>
      <c r="AE15" s="55">
        <v>1180</v>
      </c>
      <c r="AF15" s="55">
        <v>3949</v>
      </c>
      <c r="AG15" s="61">
        <v>1814</v>
      </c>
      <c r="AH15" s="55">
        <v>17425</v>
      </c>
      <c r="AI15" s="55">
        <v>69360</v>
      </c>
      <c r="AJ15" s="55">
        <v>7000</v>
      </c>
      <c r="AK15" s="55">
        <v>3794</v>
      </c>
      <c r="AL15" s="61">
        <v>2700</v>
      </c>
    </row>
    <row r="16" spans="2:44" x14ac:dyDescent="0.2">
      <c r="B16" s="40" t="s">
        <v>31</v>
      </c>
      <c r="C16" s="28" t="s">
        <v>32</v>
      </c>
      <c r="D16" s="12">
        <v>1753312</v>
      </c>
      <c r="E16" s="12">
        <v>832851</v>
      </c>
      <c r="F16" s="12">
        <v>373224</v>
      </c>
      <c r="G16" s="12">
        <v>1073824.3</v>
      </c>
      <c r="H16" s="62"/>
      <c r="I16" s="12">
        <v>1814393</v>
      </c>
      <c r="J16" s="12">
        <v>950444</v>
      </c>
      <c r="K16" s="12">
        <v>373224</v>
      </c>
      <c r="L16" s="12">
        <v>2380176</v>
      </c>
      <c r="M16" s="12"/>
      <c r="N16" s="12">
        <v>1114555</v>
      </c>
      <c r="O16" s="12">
        <v>512240</v>
      </c>
      <c r="P16" s="12">
        <v>548118</v>
      </c>
      <c r="Q16" s="12">
        <v>958448.7</v>
      </c>
      <c r="R16" s="62"/>
      <c r="S16" s="12">
        <v>6882501</v>
      </c>
      <c r="T16" s="12">
        <v>8093333.7999999998</v>
      </c>
      <c r="U16" s="12">
        <v>18505159</v>
      </c>
      <c r="V16" s="12">
        <v>273136.7</v>
      </c>
      <c r="W16" s="62"/>
      <c r="X16" s="12">
        <v>3064</v>
      </c>
      <c r="Y16" s="12">
        <v>44746</v>
      </c>
      <c r="Z16" s="12">
        <v>27271</v>
      </c>
      <c r="AA16" s="12">
        <v>27703</v>
      </c>
      <c r="AB16" s="62"/>
      <c r="AC16" s="12">
        <v>66286</v>
      </c>
      <c r="AD16" s="12">
        <v>61058</v>
      </c>
      <c r="AE16" s="12">
        <v>60431</v>
      </c>
      <c r="AF16" s="12">
        <v>1417731</v>
      </c>
      <c r="AG16" s="62"/>
      <c r="AH16" s="12">
        <v>329937</v>
      </c>
      <c r="AI16" s="12">
        <v>639353.48</v>
      </c>
      <c r="AJ16" s="12">
        <v>209134</v>
      </c>
      <c r="AK16" s="12">
        <v>2288277</v>
      </c>
      <c r="AL16" s="62"/>
    </row>
    <row r="17" spans="2:50" x14ac:dyDescent="0.2">
      <c r="B17" s="40" t="s">
        <v>33</v>
      </c>
      <c r="C17" s="28" t="s">
        <v>34</v>
      </c>
      <c r="D17" s="12">
        <v>6186365</v>
      </c>
      <c r="E17" s="12">
        <v>832851</v>
      </c>
      <c r="F17" s="12">
        <v>1927963</v>
      </c>
      <c r="G17" s="12">
        <v>537387.69999999995</v>
      </c>
      <c r="H17" s="62"/>
      <c r="I17" s="12">
        <v>6186365</v>
      </c>
      <c r="J17" s="12">
        <v>1150539</v>
      </c>
      <c r="K17" s="12">
        <v>1927962</v>
      </c>
      <c r="L17" s="12">
        <v>4470126</v>
      </c>
      <c r="M17" s="12"/>
      <c r="N17" s="12">
        <v>1155177</v>
      </c>
      <c r="O17" s="12">
        <v>142868.79999999999</v>
      </c>
      <c r="P17" s="12">
        <v>479638</v>
      </c>
      <c r="Q17" s="12">
        <v>1219460</v>
      </c>
      <c r="R17" s="62"/>
      <c r="S17" s="12">
        <v>6635652</v>
      </c>
      <c r="T17" s="12">
        <v>7996858.5999999996</v>
      </c>
      <c r="U17" s="12">
        <v>20734751.899999999</v>
      </c>
      <c r="V17" s="12">
        <v>12069</v>
      </c>
      <c r="W17" s="62"/>
      <c r="X17" s="12">
        <v>847</v>
      </c>
      <c r="Y17" s="12">
        <v>5668821.5</v>
      </c>
      <c r="Z17" s="12">
        <v>51770.6</v>
      </c>
      <c r="AA17" s="12">
        <v>86385</v>
      </c>
      <c r="AB17" s="62"/>
      <c r="AC17" s="12">
        <v>30526</v>
      </c>
      <c r="AD17" s="12">
        <v>37210.5</v>
      </c>
      <c r="AE17" s="12">
        <v>88229</v>
      </c>
      <c r="AF17" s="12">
        <v>768754</v>
      </c>
      <c r="AG17" s="62"/>
      <c r="AH17" s="12">
        <v>456930</v>
      </c>
      <c r="AI17" s="12">
        <v>4258878</v>
      </c>
      <c r="AJ17" s="12">
        <v>168563.5</v>
      </c>
      <c r="AK17" s="12">
        <v>18087.5</v>
      </c>
      <c r="AL17" s="62"/>
    </row>
    <row r="18" spans="2:50" x14ac:dyDescent="0.2">
      <c r="B18" s="41" t="s">
        <v>35</v>
      </c>
      <c r="C18" s="33" t="s">
        <v>36</v>
      </c>
      <c r="D18" s="13">
        <v>4.41</v>
      </c>
      <c r="E18" s="13">
        <v>2.21</v>
      </c>
      <c r="F18" s="13">
        <v>6.2</v>
      </c>
      <c r="G18" s="13">
        <v>1.5</v>
      </c>
      <c r="H18" s="13">
        <v>4.4800000000000004</v>
      </c>
      <c r="I18" s="13">
        <v>4.41</v>
      </c>
      <c r="J18" s="13">
        <v>2.21</v>
      </c>
      <c r="K18" s="13">
        <v>2.88</v>
      </c>
      <c r="L18" s="13">
        <v>2.88</v>
      </c>
      <c r="M18" s="13">
        <v>3.32</v>
      </c>
      <c r="N18" s="13">
        <v>1.96</v>
      </c>
      <c r="O18" s="13">
        <v>0.72</v>
      </c>
      <c r="P18" s="13">
        <v>1.9</v>
      </c>
      <c r="Q18" s="13">
        <v>2.27</v>
      </c>
      <c r="R18" s="13">
        <v>2.2599999999999998</v>
      </c>
      <c r="S18" s="13">
        <v>1.96</v>
      </c>
      <c r="T18" s="13">
        <v>1.99</v>
      </c>
      <c r="U18" s="13">
        <v>1.9</v>
      </c>
      <c r="V18" s="13">
        <v>1.44</v>
      </c>
      <c r="W18" s="13">
        <v>4.96</v>
      </c>
      <c r="X18" s="13">
        <v>1.28</v>
      </c>
      <c r="Y18" s="13">
        <v>127.69</v>
      </c>
      <c r="Z18" s="13">
        <v>2.9</v>
      </c>
      <c r="AA18" s="13">
        <v>4.12</v>
      </c>
      <c r="AB18" s="13">
        <v>3.31</v>
      </c>
      <c r="AC18" s="13">
        <v>1.46</v>
      </c>
      <c r="AD18" s="13">
        <v>1.66</v>
      </c>
      <c r="AE18" s="13">
        <v>1.5</v>
      </c>
      <c r="AF18" s="13">
        <v>1.54</v>
      </c>
      <c r="AG18" s="13">
        <v>3.09</v>
      </c>
      <c r="AH18" s="13">
        <v>14.6</v>
      </c>
      <c r="AI18" s="13">
        <v>8.1999999999999993</v>
      </c>
      <c r="AJ18" s="13">
        <v>1.8</v>
      </c>
      <c r="AK18" s="13">
        <v>1.06</v>
      </c>
      <c r="AL18" s="13">
        <v>2</v>
      </c>
    </row>
    <row r="19" spans="2:50" ht="14.25" customHeight="1" x14ac:dyDescent="0.25">
      <c r="B19" s="131" t="s">
        <v>37</v>
      </c>
      <c r="C19" s="131"/>
    </row>
    <row r="20" spans="2:50" ht="11.25" customHeight="1" x14ac:dyDescent="0.25"/>
    <row r="21" spans="2:50" ht="12.75" x14ac:dyDescent="0.25">
      <c r="B21" s="83" t="s">
        <v>38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</row>
    <row r="22" spans="2:50" x14ac:dyDescent="0.2">
      <c r="B22" s="38" t="s">
        <v>1</v>
      </c>
      <c r="C22" s="30" t="s">
        <v>2</v>
      </c>
      <c r="D22" s="113" t="s">
        <v>3</v>
      </c>
      <c r="E22" s="114"/>
      <c r="F22" s="114"/>
      <c r="G22" s="114"/>
      <c r="H22" s="114"/>
      <c r="I22" s="114"/>
      <c r="J22" s="115"/>
      <c r="K22" s="113" t="s">
        <v>39</v>
      </c>
      <c r="L22" s="114"/>
      <c r="M22" s="114"/>
      <c r="N22" s="115"/>
      <c r="O22" s="113" t="s">
        <v>5</v>
      </c>
      <c r="P22" s="114"/>
      <c r="Q22" s="114"/>
      <c r="R22" s="114"/>
      <c r="S22" s="114"/>
      <c r="T22" s="114"/>
      <c r="U22" s="115"/>
      <c r="V22" s="113" t="s">
        <v>6</v>
      </c>
      <c r="W22" s="114"/>
      <c r="X22" s="114"/>
      <c r="Y22" s="114"/>
      <c r="Z22" s="114"/>
      <c r="AA22" s="114"/>
      <c r="AB22" s="115"/>
      <c r="AC22" s="113" t="s">
        <v>7</v>
      </c>
      <c r="AD22" s="114"/>
      <c r="AE22" s="114"/>
      <c r="AF22" s="114"/>
      <c r="AG22" s="114"/>
      <c r="AH22" s="114"/>
      <c r="AI22" s="115"/>
      <c r="AJ22" s="113" t="s">
        <v>8</v>
      </c>
      <c r="AK22" s="114"/>
      <c r="AL22" s="114"/>
      <c r="AM22" s="114"/>
      <c r="AN22" s="114"/>
      <c r="AO22" s="114"/>
      <c r="AP22" s="115"/>
      <c r="AQ22" s="113" t="s">
        <v>9</v>
      </c>
      <c r="AR22" s="114"/>
      <c r="AS22" s="114"/>
      <c r="AT22" s="114"/>
      <c r="AU22" s="114"/>
      <c r="AV22" s="114"/>
      <c r="AW22" s="114"/>
      <c r="AX22" s="46" t="s">
        <v>10</v>
      </c>
    </row>
    <row r="23" spans="2:50" x14ac:dyDescent="0.2">
      <c r="B23" s="39" t="s">
        <v>12</v>
      </c>
      <c r="C23" s="27" t="s">
        <v>13</v>
      </c>
      <c r="D23" s="16">
        <v>2018</v>
      </c>
      <c r="E23" s="16">
        <v>2019</v>
      </c>
      <c r="F23" s="16">
        <v>2020</v>
      </c>
      <c r="G23" s="16">
        <v>2021</v>
      </c>
      <c r="H23" s="16">
        <v>2022</v>
      </c>
      <c r="I23" s="16">
        <v>2023</v>
      </c>
      <c r="J23" s="16">
        <v>2024</v>
      </c>
      <c r="K23" s="16">
        <v>2021</v>
      </c>
      <c r="L23" s="16">
        <v>2022</v>
      </c>
      <c r="M23" s="16">
        <v>2023</v>
      </c>
      <c r="N23" s="16">
        <v>2024</v>
      </c>
      <c r="O23" s="16">
        <v>2018</v>
      </c>
      <c r="P23" s="16">
        <v>2019</v>
      </c>
      <c r="Q23" s="16">
        <v>2020</v>
      </c>
      <c r="R23" s="16">
        <v>2021</v>
      </c>
      <c r="S23" s="16">
        <v>2022</v>
      </c>
      <c r="T23" s="16">
        <v>2023</v>
      </c>
      <c r="U23" s="16">
        <v>2024</v>
      </c>
      <c r="V23" s="16">
        <v>2018</v>
      </c>
      <c r="W23" s="16">
        <v>2019</v>
      </c>
      <c r="X23" s="16">
        <v>2020</v>
      </c>
      <c r="Y23" s="16">
        <v>2021</v>
      </c>
      <c r="Z23" s="16">
        <v>2022</v>
      </c>
      <c r="AA23" s="16">
        <v>2023</v>
      </c>
      <c r="AB23" s="16">
        <v>2024</v>
      </c>
      <c r="AC23" s="16">
        <v>2018</v>
      </c>
      <c r="AD23" s="16">
        <v>2019</v>
      </c>
      <c r="AE23" s="16">
        <v>2020</v>
      </c>
      <c r="AF23" s="16">
        <v>2021</v>
      </c>
      <c r="AG23" s="16">
        <v>2022</v>
      </c>
      <c r="AH23" s="16">
        <v>2023</v>
      </c>
      <c r="AI23" s="16">
        <v>2024</v>
      </c>
      <c r="AJ23" s="16">
        <v>2018</v>
      </c>
      <c r="AK23" s="16">
        <v>2019</v>
      </c>
      <c r="AL23" s="16">
        <v>2020</v>
      </c>
      <c r="AM23" s="16">
        <v>2021</v>
      </c>
      <c r="AN23" s="16">
        <v>2022</v>
      </c>
      <c r="AO23" s="16">
        <v>2023</v>
      </c>
      <c r="AP23" s="16">
        <v>2024</v>
      </c>
      <c r="AQ23" s="16">
        <v>2018</v>
      </c>
      <c r="AR23" s="16">
        <v>2019</v>
      </c>
      <c r="AS23" s="16">
        <v>2020</v>
      </c>
      <c r="AT23" s="16">
        <v>2021</v>
      </c>
      <c r="AU23" s="16">
        <v>2022</v>
      </c>
      <c r="AV23" s="16">
        <v>2023</v>
      </c>
      <c r="AW23" s="16">
        <v>2024</v>
      </c>
      <c r="AX23" s="16">
        <v>2024</v>
      </c>
    </row>
    <row r="24" spans="2:50" ht="24" x14ac:dyDescent="0.2">
      <c r="B24" s="40" t="s">
        <v>40</v>
      </c>
      <c r="C24" s="28" t="s">
        <v>41</v>
      </c>
      <c r="D24" s="15">
        <v>0</v>
      </c>
      <c r="E24" s="15">
        <v>2</v>
      </c>
      <c r="F24" s="15">
        <v>3</v>
      </c>
      <c r="G24" s="15">
        <v>2</v>
      </c>
      <c r="H24" s="15">
        <v>1</v>
      </c>
      <c r="I24" s="15">
        <v>3</v>
      </c>
      <c r="J24" s="50">
        <v>7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3</v>
      </c>
      <c r="R24" s="15">
        <v>2</v>
      </c>
      <c r="S24" s="15">
        <v>2</v>
      </c>
      <c r="T24" s="15">
        <v>0</v>
      </c>
      <c r="U24" s="50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</row>
    <row r="25" spans="2:50" ht="24" x14ac:dyDescent="0.2">
      <c r="B25" s="40" t="s">
        <v>42</v>
      </c>
      <c r="C25" s="28" t="s">
        <v>43</v>
      </c>
      <c r="D25" s="15">
        <v>0</v>
      </c>
      <c r="E25" s="15">
        <v>1</v>
      </c>
      <c r="F25" s="15">
        <v>1</v>
      </c>
      <c r="G25" s="15">
        <v>0</v>
      </c>
      <c r="H25" s="15">
        <v>1</v>
      </c>
      <c r="I25" s="15">
        <v>2</v>
      </c>
      <c r="J25" s="50">
        <v>3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1</v>
      </c>
      <c r="Q25" s="15">
        <v>6</v>
      </c>
      <c r="R25" s="15">
        <v>2</v>
      </c>
      <c r="S25" s="15">
        <v>2</v>
      </c>
      <c r="T25" s="15">
        <v>0</v>
      </c>
      <c r="U25" s="50">
        <v>1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</row>
    <row r="26" spans="2:50" ht="22.5" customHeight="1" x14ac:dyDescent="0.15">
      <c r="B26" s="131" t="s">
        <v>44</v>
      </c>
      <c r="C26" s="131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2:50" x14ac:dyDescent="0.25">
      <c r="B27" s="5"/>
      <c r="C27" s="34"/>
    </row>
    <row r="28" spans="2:50" ht="12.75" x14ac:dyDescent="0.25">
      <c r="B28" s="132" t="s">
        <v>45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</row>
    <row r="29" spans="2:50" x14ac:dyDescent="0.2">
      <c r="B29" s="38" t="s">
        <v>1</v>
      </c>
      <c r="C29" s="30" t="s">
        <v>2</v>
      </c>
      <c r="D29" s="128" t="s">
        <v>3</v>
      </c>
      <c r="E29" s="129"/>
      <c r="F29" s="129"/>
      <c r="G29" s="129"/>
      <c r="H29" s="129"/>
      <c r="I29" s="129"/>
      <c r="J29" s="130"/>
      <c r="K29" s="128" t="s">
        <v>39</v>
      </c>
      <c r="L29" s="130"/>
      <c r="M29" s="128" t="s">
        <v>5</v>
      </c>
      <c r="N29" s="129"/>
      <c r="O29" s="129"/>
      <c r="P29" s="129"/>
      <c r="Q29" s="129"/>
      <c r="R29" s="129"/>
      <c r="S29" s="130"/>
      <c r="T29" s="128" t="s">
        <v>6</v>
      </c>
      <c r="U29" s="129"/>
      <c r="V29" s="129"/>
      <c r="W29" s="129"/>
      <c r="X29" s="129"/>
      <c r="Y29" s="129"/>
      <c r="Z29" s="130"/>
      <c r="AA29" s="128" t="s">
        <v>7</v>
      </c>
      <c r="AB29" s="129"/>
      <c r="AC29" s="129"/>
      <c r="AD29" s="129"/>
      <c r="AE29" s="129"/>
      <c r="AF29" s="129"/>
      <c r="AG29" s="130"/>
      <c r="AH29" s="128" t="s">
        <v>8</v>
      </c>
      <c r="AI29" s="129"/>
      <c r="AJ29" s="129"/>
      <c r="AK29" s="129"/>
      <c r="AL29" s="129"/>
      <c r="AM29" s="129"/>
      <c r="AN29" s="130"/>
      <c r="AO29" s="128" t="s">
        <v>10</v>
      </c>
      <c r="AP29" s="130"/>
      <c r="AQ29" s="128" t="s">
        <v>9</v>
      </c>
      <c r="AR29" s="129"/>
      <c r="AS29" s="129"/>
      <c r="AT29" s="129"/>
      <c r="AU29" s="129"/>
      <c r="AV29" s="129"/>
      <c r="AW29" s="130"/>
    </row>
    <row r="30" spans="2:50" x14ac:dyDescent="0.2">
      <c r="B30" s="39" t="s">
        <v>12</v>
      </c>
      <c r="C30" s="27" t="s">
        <v>13</v>
      </c>
      <c r="D30" s="16">
        <v>2018</v>
      </c>
      <c r="E30" s="16">
        <v>2019</v>
      </c>
      <c r="F30" s="16">
        <v>2020</v>
      </c>
      <c r="G30" s="16">
        <v>2021</v>
      </c>
      <c r="H30" s="16">
        <v>2022</v>
      </c>
      <c r="I30" s="16">
        <v>2023</v>
      </c>
      <c r="J30" s="16">
        <v>2024</v>
      </c>
      <c r="K30" s="16">
        <v>2023</v>
      </c>
      <c r="L30" s="16">
        <v>2024</v>
      </c>
      <c r="M30" s="16">
        <v>2018</v>
      </c>
      <c r="N30" s="16">
        <v>2019</v>
      </c>
      <c r="O30" s="16">
        <v>2020</v>
      </c>
      <c r="P30" s="16">
        <v>2021</v>
      </c>
      <c r="Q30" s="16">
        <v>2022</v>
      </c>
      <c r="R30" s="16">
        <v>2023</v>
      </c>
      <c r="S30" s="16">
        <v>2024</v>
      </c>
      <c r="T30" s="16">
        <v>2018</v>
      </c>
      <c r="U30" s="16">
        <v>2019</v>
      </c>
      <c r="V30" s="16">
        <v>2020</v>
      </c>
      <c r="W30" s="16">
        <v>2021</v>
      </c>
      <c r="X30" s="16">
        <v>2022</v>
      </c>
      <c r="Y30" s="16">
        <v>2023</v>
      </c>
      <c r="Z30" s="16">
        <v>2024</v>
      </c>
      <c r="AA30" s="16">
        <v>2018</v>
      </c>
      <c r="AB30" s="16">
        <v>2019</v>
      </c>
      <c r="AC30" s="16">
        <v>2020</v>
      </c>
      <c r="AD30" s="16">
        <v>2021</v>
      </c>
      <c r="AE30" s="16">
        <v>2022</v>
      </c>
      <c r="AF30" s="16">
        <v>2023</v>
      </c>
      <c r="AG30" s="16">
        <v>2024</v>
      </c>
      <c r="AH30" s="16">
        <v>2018</v>
      </c>
      <c r="AI30" s="16">
        <v>2019</v>
      </c>
      <c r="AJ30" s="16">
        <v>2020</v>
      </c>
      <c r="AK30" s="16">
        <v>2021</v>
      </c>
      <c r="AL30" s="16">
        <v>2022</v>
      </c>
      <c r="AM30" s="16">
        <v>2023</v>
      </c>
      <c r="AN30" s="16">
        <v>2024</v>
      </c>
      <c r="AO30" s="16">
        <v>2023</v>
      </c>
      <c r="AP30" s="16">
        <v>2024</v>
      </c>
      <c r="AQ30" s="16">
        <v>2018</v>
      </c>
      <c r="AR30" s="16">
        <v>2019</v>
      </c>
      <c r="AS30" s="16">
        <v>2020</v>
      </c>
      <c r="AT30" s="16">
        <v>2021</v>
      </c>
      <c r="AU30" s="16">
        <v>2022</v>
      </c>
      <c r="AV30" s="16">
        <v>2023</v>
      </c>
      <c r="AW30" s="16">
        <v>2024</v>
      </c>
    </row>
    <row r="31" spans="2:50" x14ac:dyDescent="0.2">
      <c r="B31" s="40" t="s">
        <v>46</v>
      </c>
      <c r="C31" s="28" t="s">
        <v>47</v>
      </c>
      <c r="D31" s="50">
        <v>220</v>
      </c>
      <c r="E31" s="50">
        <v>256</v>
      </c>
      <c r="F31" s="50">
        <v>274</v>
      </c>
      <c r="G31" s="50">
        <v>312</v>
      </c>
      <c r="H31" s="50">
        <v>311</v>
      </c>
      <c r="I31" s="50">
        <v>219</v>
      </c>
      <c r="J31" s="50">
        <v>230</v>
      </c>
      <c r="K31" s="50">
        <v>228</v>
      </c>
      <c r="L31" s="50">
        <v>226</v>
      </c>
      <c r="M31" s="50">
        <v>96</v>
      </c>
      <c r="N31" s="50">
        <v>112</v>
      </c>
      <c r="O31" s="50">
        <v>117</v>
      </c>
      <c r="P31" s="50">
        <v>122</v>
      </c>
      <c r="Q31" s="50">
        <v>126</v>
      </c>
      <c r="R31" s="50">
        <v>118</v>
      </c>
      <c r="S31" s="50">
        <v>112</v>
      </c>
      <c r="T31" s="50">
        <v>109</v>
      </c>
      <c r="U31" s="50">
        <v>98</v>
      </c>
      <c r="V31" s="50">
        <v>107</v>
      </c>
      <c r="W31" s="50">
        <v>107</v>
      </c>
      <c r="X31" s="50">
        <v>101</v>
      </c>
      <c r="Y31" s="50">
        <v>112</v>
      </c>
      <c r="Z31" s="50">
        <v>120</v>
      </c>
      <c r="AA31" s="50">
        <v>50</v>
      </c>
      <c r="AB31" s="50">
        <v>47</v>
      </c>
      <c r="AC31" s="50">
        <v>42</v>
      </c>
      <c r="AD31" s="50">
        <v>41</v>
      </c>
      <c r="AE31" s="50">
        <v>35</v>
      </c>
      <c r="AF31" s="50">
        <v>35</v>
      </c>
      <c r="AG31" s="50">
        <v>34</v>
      </c>
      <c r="AH31" s="50">
        <v>49</v>
      </c>
      <c r="AI31" s="50">
        <v>46</v>
      </c>
      <c r="AJ31" s="50">
        <v>49</v>
      </c>
      <c r="AK31" s="50">
        <v>54</v>
      </c>
      <c r="AL31" s="50">
        <v>59</v>
      </c>
      <c r="AM31" s="50">
        <v>64</v>
      </c>
      <c r="AN31" s="50">
        <v>73</v>
      </c>
      <c r="AO31" s="50">
        <v>45</v>
      </c>
      <c r="AP31" s="50">
        <v>53</v>
      </c>
      <c r="AQ31" s="50">
        <v>33</v>
      </c>
      <c r="AR31" s="50">
        <v>39</v>
      </c>
      <c r="AS31" s="50">
        <v>40</v>
      </c>
      <c r="AT31" s="50">
        <v>43</v>
      </c>
      <c r="AU31" s="50">
        <v>40</v>
      </c>
      <c r="AV31" s="50">
        <v>39</v>
      </c>
      <c r="AW31" s="50">
        <v>32</v>
      </c>
    </row>
    <row r="32" spans="2:50" x14ac:dyDescent="0.2">
      <c r="B32" s="40" t="s">
        <v>48</v>
      </c>
      <c r="C32" s="28" t="s">
        <v>49</v>
      </c>
      <c r="D32" s="50">
        <v>311</v>
      </c>
      <c r="E32" s="50">
        <v>339</v>
      </c>
      <c r="F32" s="50">
        <v>347</v>
      </c>
      <c r="G32" s="50">
        <v>363</v>
      </c>
      <c r="H32" s="50">
        <v>358</v>
      </c>
      <c r="I32" s="50">
        <v>180</v>
      </c>
      <c r="J32" s="50">
        <v>186</v>
      </c>
      <c r="K32" s="50">
        <v>144</v>
      </c>
      <c r="L32" s="50">
        <v>148</v>
      </c>
      <c r="M32" s="50">
        <v>328</v>
      </c>
      <c r="N32" s="50">
        <v>335</v>
      </c>
      <c r="O32" s="50">
        <v>340</v>
      </c>
      <c r="P32" s="50">
        <v>340</v>
      </c>
      <c r="Q32" s="50">
        <v>329</v>
      </c>
      <c r="R32" s="50">
        <v>313</v>
      </c>
      <c r="S32" s="50">
        <v>312</v>
      </c>
      <c r="T32" s="50">
        <v>298</v>
      </c>
      <c r="U32" s="50">
        <v>279</v>
      </c>
      <c r="V32" s="50">
        <v>289</v>
      </c>
      <c r="W32" s="50">
        <v>297</v>
      </c>
      <c r="X32" s="50">
        <v>287</v>
      </c>
      <c r="Y32" s="50">
        <v>289</v>
      </c>
      <c r="Z32" s="50">
        <v>294</v>
      </c>
      <c r="AA32" s="50">
        <v>128</v>
      </c>
      <c r="AB32" s="50">
        <v>99</v>
      </c>
      <c r="AC32" s="50">
        <v>87</v>
      </c>
      <c r="AD32" s="50">
        <v>87</v>
      </c>
      <c r="AE32" s="50">
        <v>82</v>
      </c>
      <c r="AF32" s="50">
        <v>88</v>
      </c>
      <c r="AG32" s="50">
        <v>78</v>
      </c>
      <c r="AH32" s="50">
        <v>193</v>
      </c>
      <c r="AI32" s="50">
        <v>182</v>
      </c>
      <c r="AJ32" s="50">
        <v>203</v>
      </c>
      <c r="AK32" s="50">
        <v>206</v>
      </c>
      <c r="AL32" s="50">
        <v>209</v>
      </c>
      <c r="AM32" s="50">
        <v>206</v>
      </c>
      <c r="AN32" s="50">
        <v>212</v>
      </c>
      <c r="AO32" s="50">
        <v>535</v>
      </c>
      <c r="AP32" s="50">
        <v>555</v>
      </c>
      <c r="AQ32" s="50">
        <v>111</v>
      </c>
      <c r="AR32" s="50">
        <v>108</v>
      </c>
      <c r="AS32" s="50">
        <v>103</v>
      </c>
      <c r="AT32" s="50">
        <v>96</v>
      </c>
      <c r="AU32" s="50">
        <v>94</v>
      </c>
      <c r="AV32" s="50">
        <v>92</v>
      </c>
      <c r="AW32" s="50">
        <v>75</v>
      </c>
    </row>
    <row r="33" spans="2:49" x14ac:dyDescent="0.2">
      <c r="B33" s="40" t="s">
        <v>50</v>
      </c>
      <c r="C33" s="28" t="s">
        <v>51</v>
      </c>
      <c r="D33" s="50">
        <v>531</v>
      </c>
      <c r="E33" s="50">
        <v>595</v>
      </c>
      <c r="F33" s="50">
        <v>621</v>
      </c>
      <c r="G33" s="50">
        <v>675</v>
      </c>
      <c r="H33" s="50">
        <v>669</v>
      </c>
      <c r="I33" s="50">
        <v>399</v>
      </c>
      <c r="J33" s="50">
        <f>+J31+J32</f>
        <v>416</v>
      </c>
      <c r="K33" s="50">
        <v>373</v>
      </c>
      <c r="L33" s="50">
        <f>+L31+L32</f>
        <v>374</v>
      </c>
      <c r="M33" s="50">
        <v>424</v>
      </c>
      <c r="N33" s="50">
        <v>447</v>
      </c>
      <c r="O33" s="50">
        <v>457</v>
      </c>
      <c r="P33" s="50">
        <v>462</v>
      </c>
      <c r="Q33" s="50">
        <v>455</v>
      </c>
      <c r="R33" s="50">
        <v>431</v>
      </c>
      <c r="S33" s="50">
        <f>+S31+S32</f>
        <v>424</v>
      </c>
      <c r="T33" s="50">
        <v>407</v>
      </c>
      <c r="U33" s="50">
        <v>377</v>
      </c>
      <c r="V33" s="50">
        <v>396</v>
      </c>
      <c r="W33" s="50">
        <v>404</v>
      </c>
      <c r="X33" s="50">
        <v>388</v>
      </c>
      <c r="Y33" s="50">
        <v>401</v>
      </c>
      <c r="Z33" s="50">
        <f>+Z31+Z32</f>
        <v>414</v>
      </c>
      <c r="AA33" s="50">
        <v>178</v>
      </c>
      <c r="AB33" s="50">
        <v>146</v>
      </c>
      <c r="AC33" s="50">
        <v>129</v>
      </c>
      <c r="AD33" s="50">
        <v>128</v>
      </c>
      <c r="AE33" s="50">
        <v>117</v>
      </c>
      <c r="AF33" s="50">
        <v>123</v>
      </c>
      <c r="AG33" s="50">
        <f>+AG31+AG32</f>
        <v>112</v>
      </c>
      <c r="AH33" s="50">
        <v>242</v>
      </c>
      <c r="AI33" s="50">
        <v>228</v>
      </c>
      <c r="AJ33" s="50">
        <v>252</v>
      </c>
      <c r="AK33" s="50">
        <v>260</v>
      </c>
      <c r="AL33" s="50">
        <v>268</v>
      </c>
      <c r="AM33" s="50">
        <v>270</v>
      </c>
      <c r="AN33" s="50">
        <f>+AN31+AN32</f>
        <v>285</v>
      </c>
      <c r="AO33" s="50">
        <f>+AO31+AO32</f>
        <v>580</v>
      </c>
      <c r="AP33" s="50">
        <f>+AP31+AP32</f>
        <v>608</v>
      </c>
      <c r="AQ33" s="50">
        <v>144</v>
      </c>
      <c r="AR33" s="50">
        <v>147</v>
      </c>
      <c r="AS33" s="50">
        <v>143</v>
      </c>
      <c r="AT33" s="50">
        <v>139</v>
      </c>
      <c r="AU33" s="50">
        <v>134</v>
      </c>
      <c r="AV33" s="50">
        <v>131</v>
      </c>
      <c r="AW33" s="50">
        <f>+AW31+AW32</f>
        <v>107</v>
      </c>
    </row>
    <row r="34" spans="2:49" x14ac:dyDescent="0.2">
      <c r="B34" s="40" t="s">
        <v>52</v>
      </c>
      <c r="C34" s="28" t="s">
        <v>53</v>
      </c>
      <c r="D34" s="50">
        <v>121</v>
      </c>
      <c r="E34" s="50">
        <v>147</v>
      </c>
      <c r="F34" s="50">
        <v>155</v>
      </c>
      <c r="G34" s="50">
        <v>187</v>
      </c>
      <c r="H34" s="50">
        <v>196</v>
      </c>
      <c r="I34" s="50">
        <v>189</v>
      </c>
      <c r="J34" s="50">
        <v>194</v>
      </c>
      <c r="K34" s="50">
        <v>67</v>
      </c>
      <c r="L34" s="50">
        <v>70</v>
      </c>
      <c r="M34" s="50">
        <v>96</v>
      </c>
      <c r="N34" s="50">
        <v>106</v>
      </c>
      <c r="O34" s="50">
        <v>113</v>
      </c>
      <c r="P34" s="50">
        <v>119</v>
      </c>
      <c r="Q34" s="50">
        <v>123</v>
      </c>
      <c r="R34" s="50">
        <v>117</v>
      </c>
      <c r="S34" s="50">
        <v>109</v>
      </c>
      <c r="T34" s="50">
        <v>89</v>
      </c>
      <c r="U34" s="50">
        <v>75</v>
      </c>
      <c r="V34" s="50">
        <v>99</v>
      </c>
      <c r="W34" s="50">
        <v>98</v>
      </c>
      <c r="X34" s="50">
        <v>97</v>
      </c>
      <c r="Y34" s="50">
        <v>107</v>
      </c>
      <c r="Z34" s="50">
        <v>113</v>
      </c>
      <c r="AA34" s="50">
        <v>38</v>
      </c>
      <c r="AB34" s="50">
        <v>35</v>
      </c>
      <c r="AC34" s="50">
        <v>34</v>
      </c>
      <c r="AD34" s="50">
        <v>39</v>
      </c>
      <c r="AE34" s="50">
        <v>35</v>
      </c>
      <c r="AF34" s="50">
        <v>35</v>
      </c>
      <c r="AG34" s="50">
        <v>34</v>
      </c>
      <c r="AH34" s="50">
        <v>48</v>
      </c>
      <c r="AI34" s="50">
        <v>44</v>
      </c>
      <c r="AJ34" s="50">
        <v>49</v>
      </c>
      <c r="AK34" s="50">
        <v>53</v>
      </c>
      <c r="AL34" s="50">
        <v>56</v>
      </c>
      <c r="AM34" s="50">
        <v>61</v>
      </c>
      <c r="AN34" s="50">
        <v>69</v>
      </c>
      <c r="AO34" s="50">
        <v>1</v>
      </c>
      <c r="AP34" s="50">
        <v>3</v>
      </c>
      <c r="AQ34" s="50">
        <v>26</v>
      </c>
      <c r="AR34" s="50">
        <v>32</v>
      </c>
      <c r="AS34" s="50">
        <v>31</v>
      </c>
      <c r="AT34" s="50">
        <v>34</v>
      </c>
      <c r="AU34" s="50">
        <v>33</v>
      </c>
      <c r="AV34" s="50">
        <v>34</v>
      </c>
      <c r="AW34" s="50">
        <v>26</v>
      </c>
    </row>
    <row r="35" spans="2:49" x14ac:dyDescent="0.2">
      <c r="B35" s="40" t="s">
        <v>54</v>
      </c>
      <c r="C35" s="28" t="s">
        <v>55</v>
      </c>
      <c r="D35" s="50">
        <v>160</v>
      </c>
      <c r="E35" s="50">
        <v>187</v>
      </c>
      <c r="F35" s="50">
        <v>187</v>
      </c>
      <c r="G35" s="50">
        <v>224</v>
      </c>
      <c r="H35" s="50">
        <v>237</v>
      </c>
      <c r="I35" s="50">
        <v>162</v>
      </c>
      <c r="J35" s="50">
        <v>163</v>
      </c>
      <c r="K35" s="50">
        <v>125</v>
      </c>
      <c r="L35" s="50">
        <v>126</v>
      </c>
      <c r="M35" s="50">
        <v>328</v>
      </c>
      <c r="N35" s="50">
        <v>333</v>
      </c>
      <c r="O35" s="50">
        <v>337</v>
      </c>
      <c r="P35" s="50">
        <v>336</v>
      </c>
      <c r="Q35" s="50">
        <v>328</v>
      </c>
      <c r="R35" s="50">
        <v>312</v>
      </c>
      <c r="S35" s="50">
        <v>307</v>
      </c>
      <c r="T35" s="50">
        <v>268</v>
      </c>
      <c r="U35" s="50">
        <v>238</v>
      </c>
      <c r="V35" s="50">
        <v>277</v>
      </c>
      <c r="W35" s="50">
        <v>279</v>
      </c>
      <c r="X35" s="50">
        <v>280</v>
      </c>
      <c r="Y35" s="50">
        <v>284</v>
      </c>
      <c r="Z35" s="50">
        <v>285</v>
      </c>
      <c r="AA35" s="50">
        <v>99</v>
      </c>
      <c r="AB35" s="50">
        <v>81</v>
      </c>
      <c r="AC35" s="50">
        <v>78</v>
      </c>
      <c r="AD35" s="50">
        <v>83</v>
      </c>
      <c r="AE35" s="50">
        <v>77</v>
      </c>
      <c r="AF35" s="50">
        <v>87</v>
      </c>
      <c r="AG35" s="50">
        <v>78</v>
      </c>
      <c r="AH35" s="50">
        <v>185</v>
      </c>
      <c r="AI35" s="50">
        <v>181</v>
      </c>
      <c r="AJ35" s="50">
        <v>203</v>
      </c>
      <c r="AK35" s="50">
        <v>204</v>
      </c>
      <c r="AL35" s="50">
        <v>204</v>
      </c>
      <c r="AM35" s="50">
        <v>201</v>
      </c>
      <c r="AN35" s="50">
        <v>203</v>
      </c>
      <c r="AO35" s="50">
        <v>9</v>
      </c>
      <c r="AP35" s="50">
        <v>11</v>
      </c>
      <c r="AQ35" s="50">
        <v>101</v>
      </c>
      <c r="AR35" s="50">
        <v>95</v>
      </c>
      <c r="AS35" s="50">
        <v>94</v>
      </c>
      <c r="AT35" s="50">
        <v>88</v>
      </c>
      <c r="AU35" s="50">
        <v>85</v>
      </c>
      <c r="AV35" s="50">
        <v>85</v>
      </c>
      <c r="AW35" s="50">
        <v>71</v>
      </c>
    </row>
    <row r="36" spans="2:49" x14ac:dyDescent="0.2">
      <c r="B36" s="40" t="s">
        <v>56</v>
      </c>
      <c r="C36" s="28" t="s">
        <v>57</v>
      </c>
      <c r="D36" s="50">
        <v>99</v>
      </c>
      <c r="E36" s="50">
        <v>109</v>
      </c>
      <c r="F36" s="50">
        <v>119</v>
      </c>
      <c r="G36" s="50">
        <v>125</v>
      </c>
      <c r="H36" s="50">
        <v>115</v>
      </c>
      <c r="I36" s="50">
        <v>30</v>
      </c>
      <c r="J36" s="50">
        <v>36</v>
      </c>
      <c r="K36" s="50">
        <v>77</v>
      </c>
      <c r="L36" s="50">
        <v>78</v>
      </c>
      <c r="M36" s="50">
        <v>0</v>
      </c>
      <c r="N36" s="50">
        <v>6</v>
      </c>
      <c r="O36" s="50">
        <v>4</v>
      </c>
      <c r="P36" s="50">
        <v>3</v>
      </c>
      <c r="Q36" s="50">
        <v>3</v>
      </c>
      <c r="R36" s="50">
        <v>1</v>
      </c>
      <c r="S36" s="50">
        <v>3</v>
      </c>
      <c r="T36" s="50">
        <v>20</v>
      </c>
      <c r="U36" s="50">
        <v>23</v>
      </c>
      <c r="V36" s="50">
        <v>8</v>
      </c>
      <c r="W36" s="50">
        <v>9</v>
      </c>
      <c r="X36" s="50">
        <v>4</v>
      </c>
      <c r="Y36" s="50">
        <v>5</v>
      </c>
      <c r="Z36" s="50">
        <v>7</v>
      </c>
      <c r="AA36" s="50">
        <v>12</v>
      </c>
      <c r="AB36" s="50">
        <v>12</v>
      </c>
      <c r="AC36" s="50">
        <v>8</v>
      </c>
      <c r="AD36" s="50">
        <v>2</v>
      </c>
      <c r="AE36" s="50">
        <v>0</v>
      </c>
      <c r="AF36" s="50">
        <v>0</v>
      </c>
      <c r="AG36" s="50">
        <v>0</v>
      </c>
      <c r="AH36" s="50">
        <v>1</v>
      </c>
      <c r="AI36" s="50">
        <v>3</v>
      </c>
      <c r="AJ36" s="50">
        <v>0</v>
      </c>
      <c r="AK36" s="50">
        <v>1</v>
      </c>
      <c r="AL36" s="50">
        <v>3</v>
      </c>
      <c r="AM36" s="50">
        <v>3</v>
      </c>
      <c r="AN36" s="50">
        <v>4</v>
      </c>
      <c r="AO36" s="50">
        <v>42</v>
      </c>
      <c r="AP36" s="50">
        <v>50</v>
      </c>
      <c r="AQ36" s="50">
        <v>7</v>
      </c>
      <c r="AR36" s="50">
        <v>7</v>
      </c>
      <c r="AS36" s="50">
        <v>9</v>
      </c>
      <c r="AT36" s="50">
        <v>9</v>
      </c>
      <c r="AU36" s="50">
        <v>7</v>
      </c>
      <c r="AV36" s="50">
        <v>5</v>
      </c>
      <c r="AW36" s="50">
        <v>6</v>
      </c>
    </row>
    <row r="37" spans="2:49" x14ac:dyDescent="0.2">
      <c r="B37" s="40" t="s">
        <v>58</v>
      </c>
      <c r="C37" s="28" t="s">
        <v>59</v>
      </c>
      <c r="D37" s="50">
        <v>151</v>
      </c>
      <c r="E37" s="50">
        <v>152</v>
      </c>
      <c r="F37" s="50">
        <v>160</v>
      </c>
      <c r="G37" s="50">
        <v>139</v>
      </c>
      <c r="H37" s="50">
        <v>121</v>
      </c>
      <c r="I37" s="50">
        <v>18</v>
      </c>
      <c r="J37" s="50">
        <v>23</v>
      </c>
      <c r="K37" s="50">
        <v>103</v>
      </c>
      <c r="L37" s="50">
        <v>100</v>
      </c>
      <c r="M37" s="50">
        <v>0</v>
      </c>
      <c r="N37" s="50">
        <v>2</v>
      </c>
      <c r="O37" s="50">
        <v>3</v>
      </c>
      <c r="P37" s="50">
        <v>4</v>
      </c>
      <c r="Q37" s="50">
        <v>1</v>
      </c>
      <c r="R37" s="50">
        <v>1</v>
      </c>
      <c r="S37" s="50">
        <v>5</v>
      </c>
      <c r="T37" s="50">
        <v>30</v>
      </c>
      <c r="U37" s="50">
        <v>41</v>
      </c>
      <c r="V37" s="50">
        <v>12</v>
      </c>
      <c r="W37" s="50">
        <v>18</v>
      </c>
      <c r="X37" s="50">
        <v>7</v>
      </c>
      <c r="Y37" s="50">
        <v>5</v>
      </c>
      <c r="Z37" s="50">
        <v>9</v>
      </c>
      <c r="AA37" s="50">
        <v>29</v>
      </c>
      <c r="AB37" s="50">
        <v>18</v>
      </c>
      <c r="AC37" s="50">
        <v>9</v>
      </c>
      <c r="AD37" s="50">
        <v>4</v>
      </c>
      <c r="AE37" s="50">
        <v>5</v>
      </c>
      <c r="AF37" s="50">
        <v>1</v>
      </c>
      <c r="AG37" s="50">
        <v>0</v>
      </c>
      <c r="AH37" s="50">
        <v>8</v>
      </c>
      <c r="AI37" s="50">
        <v>0</v>
      </c>
      <c r="AJ37" s="50">
        <v>0</v>
      </c>
      <c r="AK37" s="50">
        <v>2</v>
      </c>
      <c r="AL37" s="50">
        <v>5</v>
      </c>
      <c r="AM37" s="50">
        <v>5</v>
      </c>
      <c r="AN37" s="50">
        <v>9</v>
      </c>
      <c r="AO37" s="50">
        <v>521</v>
      </c>
      <c r="AP37" s="50">
        <v>544</v>
      </c>
      <c r="AQ37" s="50">
        <v>10</v>
      </c>
      <c r="AR37" s="50">
        <v>13</v>
      </c>
      <c r="AS37" s="50">
        <v>9</v>
      </c>
      <c r="AT37" s="50">
        <v>8</v>
      </c>
      <c r="AU37" s="50">
        <v>9</v>
      </c>
      <c r="AV37" s="50">
        <v>7</v>
      </c>
      <c r="AW37" s="50">
        <v>4</v>
      </c>
    </row>
    <row r="38" spans="2:49" x14ac:dyDescent="0.2">
      <c r="B38" s="40" t="s">
        <v>60</v>
      </c>
      <c r="C38" s="28" t="s">
        <v>61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2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</row>
    <row r="39" spans="2:49" x14ac:dyDescent="0.2">
      <c r="B39" s="40" t="s">
        <v>62</v>
      </c>
      <c r="C39" s="28" t="s">
        <v>63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5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</row>
    <row r="40" spans="2:49" x14ac:dyDescent="0.2">
      <c r="B40" s="41" t="s">
        <v>50</v>
      </c>
      <c r="C40" s="33" t="s">
        <v>51</v>
      </c>
      <c r="D40" s="17">
        <v>531</v>
      </c>
      <c r="E40" s="17">
        <v>595</v>
      </c>
      <c r="F40" s="17">
        <v>621</v>
      </c>
      <c r="G40" s="17">
        <v>675</v>
      </c>
      <c r="H40" s="17">
        <v>669</v>
      </c>
      <c r="I40" s="17">
        <v>399</v>
      </c>
      <c r="J40" s="17">
        <f>+J34+J35+J36+J37</f>
        <v>416</v>
      </c>
      <c r="K40" s="17">
        <v>373</v>
      </c>
      <c r="L40" s="17">
        <f>+L34+L35+L36+L37</f>
        <v>374</v>
      </c>
      <c r="M40" s="17">
        <v>424</v>
      </c>
      <c r="N40" s="17">
        <v>447</v>
      </c>
      <c r="O40" s="17">
        <v>457</v>
      </c>
      <c r="P40" s="17">
        <v>462</v>
      </c>
      <c r="Q40" s="17">
        <v>455</v>
      </c>
      <c r="R40" s="17">
        <v>431</v>
      </c>
      <c r="S40" s="17">
        <f>+S34+S35+S36+S37</f>
        <v>424</v>
      </c>
      <c r="T40" s="17">
        <v>407</v>
      </c>
      <c r="U40" s="17">
        <v>377</v>
      </c>
      <c r="V40" s="17">
        <v>396</v>
      </c>
      <c r="W40" s="17">
        <v>404</v>
      </c>
      <c r="X40" s="17">
        <v>388</v>
      </c>
      <c r="Y40" s="17">
        <v>401</v>
      </c>
      <c r="Z40" s="17">
        <f>+Z34+Z35+Z36+Z37</f>
        <v>414</v>
      </c>
      <c r="AA40" s="17">
        <v>178</v>
      </c>
      <c r="AB40" s="17">
        <v>146</v>
      </c>
      <c r="AC40" s="17">
        <v>129</v>
      </c>
      <c r="AD40" s="17">
        <v>128</v>
      </c>
      <c r="AE40" s="17">
        <v>117</v>
      </c>
      <c r="AF40" s="17">
        <v>123</v>
      </c>
      <c r="AG40" s="17">
        <f>+AG34+AG35+AG36+AG37</f>
        <v>112</v>
      </c>
      <c r="AH40" s="17">
        <v>242</v>
      </c>
      <c r="AI40" s="17">
        <v>228</v>
      </c>
      <c r="AJ40" s="17">
        <v>252</v>
      </c>
      <c r="AK40" s="17">
        <v>260</v>
      </c>
      <c r="AL40" s="17">
        <v>268</v>
      </c>
      <c r="AM40" s="17">
        <v>270</v>
      </c>
      <c r="AN40" s="17">
        <f>+AN34+AN35+AN36+AN37</f>
        <v>285</v>
      </c>
      <c r="AO40" s="17">
        <f>+AO34+AO35+AO36+AO37+AO38+AO39</f>
        <v>580</v>
      </c>
      <c r="AP40" s="17">
        <f>+AP34+AP35+AP36+AP37</f>
        <v>608</v>
      </c>
      <c r="AQ40" s="17">
        <v>144</v>
      </c>
      <c r="AR40" s="17">
        <v>147</v>
      </c>
      <c r="AS40" s="17">
        <v>143</v>
      </c>
      <c r="AT40" s="17">
        <v>139</v>
      </c>
      <c r="AU40" s="17">
        <v>134</v>
      </c>
      <c r="AV40" s="17">
        <v>131</v>
      </c>
      <c r="AW40" s="17">
        <f>+AW34+AW35+AW36+AW37+AW38+AW39</f>
        <v>107</v>
      </c>
    </row>
    <row r="41" spans="2:49" x14ac:dyDescent="0.2">
      <c r="B41" s="40" t="s">
        <v>64</v>
      </c>
      <c r="C41" s="28" t="s">
        <v>65</v>
      </c>
      <c r="D41" s="50">
        <v>4</v>
      </c>
      <c r="E41" s="50">
        <v>5</v>
      </c>
      <c r="F41" s="50">
        <v>7</v>
      </c>
      <c r="G41" s="50">
        <v>6</v>
      </c>
      <c r="H41" s="50">
        <v>5</v>
      </c>
      <c r="I41" s="50">
        <v>5</v>
      </c>
      <c r="J41" s="50">
        <v>5</v>
      </c>
      <c r="K41" s="50">
        <v>1</v>
      </c>
      <c r="L41" s="50">
        <v>1</v>
      </c>
      <c r="M41" s="50">
        <v>5</v>
      </c>
      <c r="N41" s="50">
        <v>7</v>
      </c>
      <c r="O41" s="50">
        <v>3</v>
      </c>
      <c r="P41" s="50">
        <v>10</v>
      </c>
      <c r="Q41" s="50">
        <v>8</v>
      </c>
      <c r="R41" s="50">
        <v>8</v>
      </c>
      <c r="S41" s="50">
        <v>2</v>
      </c>
      <c r="T41" s="50">
        <v>2</v>
      </c>
      <c r="U41" s="50">
        <v>3</v>
      </c>
      <c r="V41" s="50">
        <v>3</v>
      </c>
      <c r="W41" s="50">
        <v>3</v>
      </c>
      <c r="X41" s="50">
        <v>2</v>
      </c>
      <c r="Y41" s="50">
        <v>2</v>
      </c>
      <c r="Z41" s="50">
        <v>2</v>
      </c>
      <c r="AA41" s="50">
        <v>2</v>
      </c>
      <c r="AB41" s="50">
        <v>1</v>
      </c>
      <c r="AC41" s="50">
        <v>1</v>
      </c>
      <c r="AD41" s="50">
        <v>1</v>
      </c>
      <c r="AE41" s="50">
        <v>1</v>
      </c>
      <c r="AF41" s="50">
        <v>0</v>
      </c>
      <c r="AG41" s="50">
        <v>0</v>
      </c>
      <c r="AH41" s="50">
        <v>1</v>
      </c>
      <c r="AI41" s="50">
        <v>1</v>
      </c>
      <c r="AJ41" s="50">
        <v>2</v>
      </c>
      <c r="AK41" s="50">
        <v>2</v>
      </c>
      <c r="AL41" s="50">
        <v>0</v>
      </c>
      <c r="AM41" s="50">
        <v>3</v>
      </c>
      <c r="AN41" s="50">
        <v>4</v>
      </c>
      <c r="AO41" s="50">
        <v>2</v>
      </c>
      <c r="AP41" s="50">
        <v>0</v>
      </c>
      <c r="AQ41" s="50">
        <v>0</v>
      </c>
      <c r="AR41" s="50">
        <v>0</v>
      </c>
      <c r="AS41" s="50">
        <v>1</v>
      </c>
      <c r="AT41" s="50">
        <v>2</v>
      </c>
      <c r="AU41" s="50">
        <v>2</v>
      </c>
      <c r="AV41" s="50">
        <v>2</v>
      </c>
      <c r="AW41" s="50">
        <v>4</v>
      </c>
    </row>
    <row r="42" spans="2:49" x14ac:dyDescent="0.2">
      <c r="B42" s="40" t="s">
        <v>66</v>
      </c>
      <c r="C42" s="28" t="s">
        <v>67</v>
      </c>
      <c r="D42" s="50">
        <v>12</v>
      </c>
      <c r="E42" s="50">
        <v>12</v>
      </c>
      <c r="F42" s="50">
        <v>13</v>
      </c>
      <c r="G42" s="50">
        <v>15</v>
      </c>
      <c r="H42" s="50">
        <v>16</v>
      </c>
      <c r="I42" s="50">
        <v>11</v>
      </c>
      <c r="J42" s="50">
        <v>10</v>
      </c>
      <c r="K42" s="50">
        <v>5</v>
      </c>
      <c r="L42" s="50">
        <v>5</v>
      </c>
      <c r="M42" s="50">
        <v>10</v>
      </c>
      <c r="N42" s="50">
        <v>9</v>
      </c>
      <c r="O42" s="50">
        <v>3</v>
      </c>
      <c r="P42" s="50">
        <v>12</v>
      </c>
      <c r="Q42" s="50">
        <v>12</v>
      </c>
      <c r="R42" s="50">
        <v>14</v>
      </c>
      <c r="S42" s="50">
        <v>2</v>
      </c>
      <c r="T42" s="50">
        <v>7</v>
      </c>
      <c r="U42" s="50">
        <v>5</v>
      </c>
      <c r="V42" s="50">
        <v>7</v>
      </c>
      <c r="W42" s="50">
        <v>7</v>
      </c>
      <c r="X42" s="50">
        <v>7</v>
      </c>
      <c r="Y42" s="50">
        <v>6</v>
      </c>
      <c r="Z42" s="50">
        <v>8</v>
      </c>
      <c r="AA42" s="50">
        <v>3</v>
      </c>
      <c r="AB42" s="50">
        <v>0</v>
      </c>
      <c r="AC42" s="50">
        <v>1</v>
      </c>
      <c r="AD42" s="50">
        <v>3</v>
      </c>
      <c r="AE42" s="50">
        <v>4</v>
      </c>
      <c r="AF42" s="50">
        <v>4</v>
      </c>
      <c r="AG42" s="50">
        <v>5</v>
      </c>
      <c r="AH42" s="50">
        <v>9</v>
      </c>
      <c r="AI42" s="50">
        <v>8</v>
      </c>
      <c r="AJ42" s="50">
        <v>7</v>
      </c>
      <c r="AK42" s="50">
        <v>7</v>
      </c>
      <c r="AL42" s="50">
        <v>1</v>
      </c>
      <c r="AM42" s="50">
        <v>9</v>
      </c>
      <c r="AN42" s="50">
        <v>11</v>
      </c>
      <c r="AO42" s="50">
        <v>4</v>
      </c>
      <c r="AP42" s="50">
        <v>1</v>
      </c>
      <c r="AQ42" s="50">
        <v>7</v>
      </c>
      <c r="AR42" s="50">
        <v>7</v>
      </c>
      <c r="AS42" s="50">
        <v>7</v>
      </c>
      <c r="AT42" s="50">
        <v>6</v>
      </c>
      <c r="AU42" s="50">
        <v>6</v>
      </c>
      <c r="AV42" s="50">
        <v>6</v>
      </c>
      <c r="AW42" s="50">
        <v>6</v>
      </c>
    </row>
    <row r="43" spans="2:49" x14ac:dyDescent="0.2">
      <c r="B43" s="40" t="s">
        <v>68</v>
      </c>
      <c r="C43" s="28" t="s">
        <v>69</v>
      </c>
      <c r="D43" s="50">
        <f>SUM(D41:D42)</f>
        <v>16</v>
      </c>
      <c r="E43" s="50">
        <f t="shared" ref="E43:G43" si="2">SUM(E41:E42)</f>
        <v>17</v>
      </c>
      <c r="F43" s="50">
        <f>SUM(F41:F42)</f>
        <v>20</v>
      </c>
      <c r="G43" s="50">
        <f t="shared" si="2"/>
        <v>21</v>
      </c>
      <c r="H43" s="50">
        <v>21</v>
      </c>
      <c r="I43" s="50">
        <v>16</v>
      </c>
      <c r="J43" s="50">
        <f>+J41+J42</f>
        <v>15</v>
      </c>
      <c r="K43" s="50">
        <v>6</v>
      </c>
      <c r="L43" s="50">
        <f>+L41+L42</f>
        <v>6</v>
      </c>
      <c r="M43" s="50">
        <f>SUM(M41:M42)</f>
        <v>15</v>
      </c>
      <c r="N43" s="50">
        <f>SUM(N41:N42)</f>
        <v>16</v>
      </c>
      <c r="O43" s="50">
        <f>SUM(O41:O42)</f>
        <v>6</v>
      </c>
      <c r="P43" s="50">
        <f>SUM(P41:P42)</f>
        <v>22</v>
      </c>
      <c r="Q43" s="50">
        <v>20</v>
      </c>
      <c r="R43" s="50">
        <f>+R41+R42</f>
        <v>22</v>
      </c>
      <c r="S43" s="50">
        <f>+S41+S42</f>
        <v>4</v>
      </c>
      <c r="T43" s="50">
        <f>SUM(T41:T42)</f>
        <v>9</v>
      </c>
      <c r="U43" s="50">
        <f>SUM(U41:U42)</f>
        <v>8</v>
      </c>
      <c r="V43" s="50">
        <f>SUM(V41:V42)</f>
        <v>10</v>
      </c>
      <c r="W43" s="50">
        <f>SUM(W41:W42)</f>
        <v>10</v>
      </c>
      <c r="X43" s="50">
        <v>9</v>
      </c>
      <c r="Y43" s="50">
        <f>+Y41+Y42</f>
        <v>8</v>
      </c>
      <c r="Z43" s="50">
        <f>+Z41+Z42</f>
        <v>10</v>
      </c>
      <c r="AA43" s="50">
        <f>SUM(AA41:AA42)</f>
        <v>5</v>
      </c>
      <c r="AB43" s="50">
        <f>SUM(AB41:AB42)</f>
        <v>1</v>
      </c>
      <c r="AC43" s="50">
        <f>SUM(AC41:AC42)</f>
        <v>2</v>
      </c>
      <c r="AD43" s="50">
        <f>SUM(AD41:AD42)</f>
        <v>4</v>
      </c>
      <c r="AE43" s="50">
        <v>5</v>
      </c>
      <c r="AF43" s="50">
        <f>+AF41+AF42</f>
        <v>4</v>
      </c>
      <c r="AG43" s="50">
        <f>+AG41+AG42</f>
        <v>5</v>
      </c>
      <c r="AH43" s="50">
        <f>SUM(AH41:AH42)</f>
        <v>10</v>
      </c>
      <c r="AI43" s="50">
        <f>SUM(AI41:AI42)</f>
        <v>9</v>
      </c>
      <c r="AJ43" s="50">
        <f>SUM(AJ41:AJ42)</f>
        <v>9</v>
      </c>
      <c r="AK43" s="50">
        <f>SUM(AK41:AK42)</f>
        <v>9</v>
      </c>
      <c r="AL43" s="50">
        <v>1</v>
      </c>
      <c r="AM43" s="50">
        <f>+AM41+AM42</f>
        <v>12</v>
      </c>
      <c r="AN43" s="50">
        <f>+AN41+AN42</f>
        <v>15</v>
      </c>
      <c r="AO43" s="50">
        <f>+AO41+AO42</f>
        <v>6</v>
      </c>
      <c r="AP43" s="50">
        <f>+AP41+AP42</f>
        <v>1</v>
      </c>
      <c r="AQ43" s="50">
        <f>SUM(AQ41:AQ42)</f>
        <v>7</v>
      </c>
      <c r="AR43" s="50">
        <f>SUM(AR41:AR42)</f>
        <v>7</v>
      </c>
      <c r="AS43" s="50">
        <f>SUM(AS41:AS42)</f>
        <v>8</v>
      </c>
      <c r="AT43" s="50">
        <f>SUM(AT41:AT42)</f>
        <v>8</v>
      </c>
      <c r="AU43" s="50">
        <v>8</v>
      </c>
      <c r="AV43" s="50">
        <f>+AV41+AV42</f>
        <v>8</v>
      </c>
      <c r="AW43" s="50">
        <f>+AW41+AW42</f>
        <v>10</v>
      </c>
    </row>
    <row r="44" spans="2:49" x14ac:dyDescent="0.2">
      <c r="B44" s="40" t="s">
        <v>70</v>
      </c>
      <c r="C44" s="28" t="s">
        <v>71</v>
      </c>
      <c r="D44" s="50">
        <v>15</v>
      </c>
      <c r="E44" s="50">
        <v>39</v>
      </c>
      <c r="F44" s="50">
        <v>41</v>
      </c>
      <c r="G44" s="50">
        <v>38</v>
      </c>
      <c r="H44" s="50">
        <v>43</v>
      </c>
      <c r="I44" s="50">
        <v>34</v>
      </c>
      <c r="J44" s="50">
        <v>31</v>
      </c>
      <c r="K44" s="50">
        <v>3</v>
      </c>
      <c r="L44" s="50">
        <v>11</v>
      </c>
      <c r="M44" s="50">
        <v>7</v>
      </c>
      <c r="N44" s="50">
        <v>13</v>
      </c>
      <c r="O44" s="50">
        <v>18</v>
      </c>
      <c r="P44" s="50">
        <v>14</v>
      </c>
      <c r="Q44" s="50">
        <v>19</v>
      </c>
      <c r="R44" s="50">
        <v>19</v>
      </c>
      <c r="S44" s="50">
        <v>19</v>
      </c>
      <c r="T44" s="50">
        <v>11</v>
      </c>
      <c r="U44" s="50">
        <v>10</v>
      </c>
      <c r="V44" s="50">
        <v>11</v>
      </c>
      <c r="W44" s="50">
        <v>11</v>
      </c>
      <c r="X44" s="50">
        <v>12</v>
      </c>
      <c r="Y44" s="50">
        <v>12</v>
      </c>
      <c r="Z44" s="50">
        <v>12</v>
      </c>
      <c r="AA44" s="50">
        <v>2</v>
      </c>
      <c r="AB44" s="50">
        <v>3</v>
      </c>
      <c r="AC44" s="50">
        <v>4</v>
      </c>
      <c r="AD44" s="50">
        <v>4</v>
      </c>
      <c r="AE44" s="50">
        <v>4</v>
      </c>
      <c r="AF44" s="50">
        <v>5</v>
      </c>
      <c r="AG44" s="50">
        <v>2</v>
      </c>
      <c r="AH44" s="50">
        <v>5</v>
      </c>
      <c r="AI44" s="50">
        <v>4</v>
      </c>
      <c r="AJ44" s="50">
        <v>5</v>
      </c>
      <c r="AK44" s="50">
        <v>8</v>
      </c>
      <c r="AL44" s="50">
        <v>2</v>
      </c>
      <c r="AM44" s="50">
        <v>5</v>
      </c>
      <c r="AN44" s="50">
        <v>8</v>
      </c>
      <c r="AO44" s="50">
        <v>1</v>
      </c>
      <c r="AP44" s="50">
        <v>2</v>
      </c>
      <c r="AQ44" s="50">
        <v>4</v>
      </c>
      <c r="AR44" s="50">
        <v>8</v>
      </c>
      <c r="AS44" s="50">
        <v>9</v>
      </c>
      <c r="AT44" s="50">
        <v>9</v>
      </c>
      <c r="AU44" s="50">
        <v>7</v>
      </c>
      <c r="AV44" s="50">
        <v>8</v>
      </c>
      <c r="AW44" s="50">
        <v>3</v>
      </c>
    </row>
    <row r="45" spans="2:49" x14ac:dyDescent="0.2">
      <c r="B45" s="40" t="s">
        <v>72</v>
      </c>
      <c r="C45" s="28" t="s">
        <v>73</v>
      </c>
      <c r="D45" s="50">
        <v>29</v>
      </c>
      <c r="E45" s="50">
        <v>52</v>
      </c>
      <c r="F45" s="50">
        <v>52</v>
      </c>
      <c r="G45" s="50">
        <v>55</v>
      </c>
      <c r="H45" s="50">
        <v>56</v>
      </c>
      <c r="I45" s="50">
        <v>39</v>
      </c>
      <c r="J45" s="50">
        <v>33</v>
      </c>
      <c r="K45" s="50">
        <v>11</v>
      </c>
      <c r="L45" s="50">
        <v>18</v>
      </c>
      <c r="M45" s="50">
        <v>16</v>
      </c>
      <c r="N45" s="50">
        <v>27</v>
      </c>
      <c r="O45" s="50">
        <v>33</v>
      </c>
      <c r="P45" s="50">
        <v>27</v>
      </c>
      <c r="Q45" s="50">
        <v>31</v>
      </c>
      <c r="R45" s="50">
        <v>26</v>
      </c>
      <c r="S45" s="50">
        <v>34</v>
      </c>
      <c r="T45" s="50">
        <v>18</v>
      </c>
      <c r="U45" s="50">
        <v>20</v>
      </c>
      <c r="V45" s="50">
        <v>21</v>
      </c>
      <c r="W45" s="50">
        <v>20</v>
      </c>
      <c r="X45" s="50">
        <v>20</v>
      </c>
      <c r="Y45" s="50">
        <v>20</v>
      </c>
      <c r="Z45" s="50">
        <v>21</v>
      </c>
      <c r="AA45" s="50">
        <v>11</v>
      </c>
      <c r="AB45" s="50">
        <v>8</v>
      </c>
      <c r="AC45" s="50">
        <v>6</v>
      </c>
      <c r="AD45" s="50">
        <v>5</v>
      </c>
      <c r="AE45" s="50">
        <v>4</v>
      </c>
      <c r="AF45" s="50">
        <v>5</v>
      </c>
      <c r="AG45" s="50">
        <v>2</v>
      </c>
      <c r="AH45" s="50">
        <v>26</v>
      </c>
      <c r="AI45" s="50">
        <v>26</v>
      </c>
      <c r="AJ45" s="50">
        <v>27</v>
      </c>
      <c r="AK45" s="50">
        <v>28</v>
      </c>
      <c r="AL45" s="50">
        <v>5</v>
      </c>
      <c r="AM45" s="50">
        <v>16</v>
      </c>
      <c r="AN45" s="50">
        <v>16</v>
      </c>
      <c r="AO45" s="50">
        <v>4</v>
      </c>
      <c r="AP45" s="50">
        <v>2</v>
      </c>
      <c r="AQ45" s="50">
        <v>17</v>
      </c>
      <c r="AR45" s="50">
        <v>15</v>
      </c>
      <c r="AS45" s="50">
        <v>13</v>
      </c>
      <c r="AT45" s="50">
        <v>12</v>
      </c>
      <c r="AU45" s="50">
        <v>12</v>
      </c>
      <c r="AV45" s="50">
        <v>14</v>
      </c>
      <c r="AW45" s="50">
        <v>14</v>
      </c>
    </row>
    <row r="46" spans="2:49" x14ac:dyDescent="0.2">
      <c r="B46" s="40" t="s">
        <v>74</v>
      </c>
      <c r="C46" s="28" t="s">
        <v>75</v>
      </c>
      <c r="D46" s="50">
        <f>SUM(D44:D45)</f>
        <v>44</v>
      </c>
      <c r="E46" s="50">
        <f t="shared" ref="E46:G46" si="3">SUM(E44:E45)</f>
        <v>91</v>
      </c>
      <c r="F46" s="50">
        <f>SUM(F44:F45)</f>
        <v>93</v>
      </c>
      <c r="G46" s="50">
        <f t="shared" si="3"/>
        <v>93</v>
      </c>
      <c r="H46" s="50">
        <v>99</v>
      </c>
      <c r="I46" s="50">
        <v>73</v>
      </c>
      <c r="J46" s="50">
        <f>+J44+J45</f>
        <v>64</v>
      </c>
      <c r="K46" s="50">
        <v>14</v>
      </c>
      <c r="L46" s="50">
        <f>+L44+L45</f>
        <v>29</v>
      </c>
      <c r="M46" s="50">
        <f>SUM(M44:M45)</f>
        <v>23</v>
      </c>
      <c r="N46" s="50">
        <f>SUM(N44:N45)</f>
        <v>40</v>
      </c>
      <c r="O46" s="50">
        <f>SUM(O44:O45)</f>
        <v>51</v>
      </c>
      <c r="P46" s="50">
        <f>SUM(P44:P45)</f>
        <v>41</v>
      </c>
      <c r="Q46" s="50">
        <v>50</v>
      </c>
      <c r="R46" s="50">
        <f>+R44+R45</f>
        <v>45</v>
      </c>
      <c r="S46" s="50">
        <f>+S44+S45</f>
        <v>53</v>
      </c>
      <c r="T46" s="50">
        <f t="shared" ref="T46:Y46" si="4">SUM(T44:T45)</f>
        <v>29</v>
      </c>
      <c r="U46" s="50">
        <f t="shared" si="4"/>
        <v>30</v>
      </c>
      <c r="V46" s="50">
        <f t="shared" si="4"/>
        <v>32</v>
      </c>
      <c r="W46" s="50">
        <f t="shared" si="4"/>
        <v>31</v>
      </c>
      <c r="X46" s="50">
        <f t="shared" si="4"/>
        <v>32</v>
      </c>
      <c r="Y46" s="50">
        <f t="shared" si="4"/>
        <v>32</v>
      </c>
      <c r="Z46" s="50">
        <f>+Z44+Z45</f>
        <v>33</v>
      </c>
      <c r="AA46" s="50">
        <f>SUM(AA44:AA45)</f>
        <v>13</v>
      </c>
      <c r="AB46" s="50">
        <f>SUM(AB44:AB45)</f>
        <v>11</v>
      </c>
      <c r="AC46" s="50">
        <f>SUM(AC44:AC45)</f>
        <v>10</v>
      </c>
      <c r="AD46" s="50">
        <f>SUM(AD44:AD45)</f>
        <v>9</v>
      </c>
      <c r="AE46" s="50">
        <v>8</v>
      </c>
      <c r="AF46" s="50">
        <f>+AF44+AF45</f>
        <v>10</v>
      </c>
      <c r="AG46" s="50">
        <f>+AG44+AG45</f>
        <v>4</v>
      </c>
      <c r="AH46" s="50">
        <f>SUM(AH44:AH45)</f>
        <v>31</v>
      </c>
      <c r="AI46" s="50">
        <f>SUM(AI44:AI45)</f>
        <v>30</v>
      </c>
      <c r="AJ46" s="50">
        <f>SUM(AJ44:AJ45)</f>
        <v>32</v>
      </c>
      <c r="AK46" s="50">
        <f>SUM(AK44:AK45)</f>
        <v>36</v>
      </c>
      <c r="AL46" s="50">
        <v>7</v>
      </c>
      <c r="AM46" s="50">
        <f>+AM44+AM45</f>
        <v>21</v>
      </c>
      <c r="AN46" s="50">
        <f>+AN44+AN45</f>
        <v>24</v>
      </c>
      <c r="AO46" s="50">
        <f>+AO44+AO45</f>
        <v>5</v>
      </c>
      <c r="AP46" s="50">
        <f>+AP44+AP45</f>
        <v>4</v>
      </c>
      <c r="AQ46" s="50">
        <f>SUM(AQ44:AQ45)</f>
        <v>21</v>
      </c>
      <c r="AR46" s="50">
        <f>SUM(AR44:AR45)</f>
        <v>23</v>
      </c>
      <c r="AS46" s="50">
        <f>SUM(AS44:AS45)</f>
        <v>22</v>
      </c>
      <c r="AT46" s="50">
        <f>SUM(AT44:AT45)</f>
        <v>21</v>
      </c>
      <c r="AU46" s="50">
        <v>19</v>
      </c>
      <c r="AV46" s="50">
        <f>+AV44+AV45</f>
        <v>22</v>
      </c>
      <c r="AW46" s="50">
        <f>+AW44+AW45</f>
        <v>17</v>
      </c>
    </row>
    <row r="47" spans="2:49" x14ac:dyDescent="0.2">
      <c r="B47" s="40" t="s">
        <v>76</v>
      </c>
      <c r="C47" s="28" t="s">
        <v>77</v>
      </c>
      <c r="D47" s="50">
        <v>99</v>
      </c>
      <c r="E47" s="50">
        <v>94</v>
      </c>
      <c r="F47" s="50">
        <v>104</v>
      </c>
      <c r="G47" s="50">
        <v>115</v>
      </c>
      <c r="H47" s="50">
        <v>106</v>
      </c>
      <c r="I47" s="50">
        <v>89</v>
      </c>
      <c r="J47" s="50">
        <v>93</v>
      </c>
      <c r="K47" s="50">
        <v>56</v>
      </c>
      <c r="L47" s="50">
        <v>52</v>
      </c>
      <c r="M47" s="50">
        <v>1</v>
      </c>
      <c r="N47" s="50">
        <v>1</v>
      </c>
      <c r="O47" s="50">
        <v>1</v>
      </c>
      <c r="P47" s="50">
        <v>1</v>
      </c>
      <c r="Q47" s="50">
        <v>1</v>
      </c>
      <c r="R47" s="50">
        <v>1</v>
      </c>
      <c r="S47" s="50">
        <v>0</v>
      </c>
      <c r="T47" s="50">
        <v>17</v>
      </c>
      <c r="U47" s="50">
        <v>16</v>
      </c>
      <c r="V47" s="50">
        <v>14</v>
      </c>
      <c r="W47" s="50">
        <v>14</v>
      </c>
      <c r="X47" s="50">
        <v>15</v>
      </c>
      <c r="Y47" s="50">
        <v>21</v>
      </c>
      <c r="Z47" s="50">
        <v>21</v>
      </c>
      <c r="AA47" s="50">
        <v>11</v>
      </c>
      <c r="AB47" s="50">
        <v>8</v>
      </c>
      <c r="AC47" s="50">
        <v>7</v>
      </c>
      <c r="AD47" s="50">
        <v>7</v>
      </c>
      <c r="AE47" s="50">
        <v>6</v>
      </c>
      <c r="AF47" s="50">
        <v>7</v>
      </c>
      <c r="AG47" s="50">
        <v>8</v>
      </c>
      <c r="AH47" s="50">
        <v>2</v>
      </c>
      <c r="AI47" s="50">
        <v>1</v>
      </c>
      <c r="AJ47" s="50">
        <v>1</v>
      </c>
      <c r="AK47" s="50">
        <v>2</v>
      </c>
      <c r="AL47" s="50">
        <v>9</v>
      </c>
      <c r="AM47" s="50">
        <v>3</v>
      </c>
      <c r="AN47" s="50">
        <v>4</v>
      </c>
      <c r="AO47" s="50" t="s">
        <v>78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1</v>
      </c>
      <c r="AW47" s="50">
        <v>1</v>
      </c>
    </row>
    <row r="48" spans="2:49" x14ac:dyDescent="0.2">
      <c r="B48" s="40" t="s">
        <v>79</v>
      </c>
      <c r="C48" s="28" t="s">
        <v>80</v>
      </c>
      <c r="D48" s="50">
        <v>161</v>
      </c>
      <c r="E48" s="50">
        <v>164</v>
      </c>
      <c r="F48" s="50">
        <v>159</v>
      </c>
      <c r="G48" s="50">
        <v>163</v>
      </c>
      <c r="H48" s="50">
        <v>162</v>
      </c>
      <c r="I48" s="50">
        <v>79</v>
      </c>
      <c r="J48" s="50">
        <v>78</v>
      </c>
      <c r="K48" s="50">
        <v>123</v>
      </c>
      <c r="L48" s="50">
        <v>115</v>
      </c>
      <c r="M48" s="50">
        <v>6</v>
      </c>
      <c r="N48" s="50">
        <v>7</v>
      </c>
      <c r="O48" s="50">
        <v>7</v>
      </c>
      <c r="P48" s="50">
        <v>6</v>
      </c>
      <c r="Q48" s="50">
        <v>3</v>
      </c>
      <c r="R48" s="50">
        <v>4</v>
      </c>
      <c r="S48" s="50">
        <v>2</v>
      </c>
      <c r="T48" s="50">
        <v>44</v>
      </c>
      <c r="U48" s="50">
        <v>40</v>
      </c>
      <c r="V48" s="50">
        <v>43</v>
      </c>
      <c r="W48" s="50">
        <v>43</v>
      </c>
      <c r="X48" s="50">
        <v>44</v>
      </c>
      <c r="Y48" s="50">
        <v>52</v>
      </c>
      <c r="Z48" s="50">
        <v>52</v>
      </c>
      <c r="AA48" s="50">
        <v>27</v>
      </c>
      <c r="AB48" s="50">
        <v>19</v>
      </c>
      <c r="AC48" s="50">
        <v>21</v>
      </c>
      <c r="AD48" s="50">
        <v>19</v>
      </c>
      <c r="AE48" s="50">
        <v>15</v>
      </c>
      <c r="AF48" s="50">
        <v>13</v>
      </c>
      <c r="AG48" s="50">
        <v>11</v>
      </c>
      <c r="AH48" s="50">
        <v>30</v>
      </c>
      <c r="AI48" s="50">
        <v>27</v>
      </c>
      <c r="AJ48" s="50">
        <v>35</v>
      </c>
      <c r="AK48" s="50">
        <v>37</v>
      </c>
      <c r="AL48" s="50">
        <v>29</v>
      </c>
      <c r="AM48" s="50">
        <v>15</v>
      </c>
      <c r="AN48" s="50">
        <v>14</v>
      </c>
      <c r="AO48" s="50" t="s">
        <v>78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</row>
    <row r="49" spans="2:49" x14ac:dyDescent="0.2">
      <c r="B49" s="40" t="s">
        <v>81</v>
      </c>
      <c r="C49" s="28" t="s">
        <v>82</v>
      </c>
      <c r="D49" s="50">
        <f>SUM(D47:D48)</f>
        <v>260</v>
      </c>
      <c r="E49" s="50">
        <f t="shared" ref="E49:G49" si="5">SUM(E47:E48)</f>
        <v>258</v>
      </c>
      <c r="F49" s="50">
        <f>SUM(F47:F48)</f>
        <v>263</v>
      </c>
      <c r="G49" s="50">
        <f t="shared" si="5"/>
        <v>278</v>
      </c>
      <c r="H49" s="50">
        <v>268</v>
      </c>
      <c r="I49" s="50">
        <v>168</v>
      </c>
      <c r="J49" s="50">
        <f>+J47+J48</f>
        <v>171</v>
      </c>
      <c r="K49" s="50">
        <v>179</v>
      </c>
      <c r="L49" s="50">
        <f>+L47+L48</f>
        <v>167</v>
      </c>
      <c r="M49" s="50">
        <f>SUM(M47:M48)</f>
        <v>7</v>
      </c>
      <c r="N49" s="50">
        <f>SUM(N47:N48)</f>
        <v>8</v>
      </c>
      <c r="O49" s="50">
        <f>SUM(O47:O48)</f>
        <v>8</v>
      </c>
      <c r="P49" s="50">
        <f>SUM(P47:P48)</f>
        <v>7</v>
      </c>
      <c r="Q49" s="50">
        <v>4</v>
      </c>
      <c r="R49" s="50">
        <f>+R47+R48</f>
        <v>5</v>
      </c>
      <c r="S49" s="50">
        <f>+S47+S48</f>
        <v>2</v>
      </c>
      <c r="T49" s="50">
        <f>SUM(T47:T48)</f>
        <v>61</v>
      </c>
      <c r="U49" s="50">
        <f>SUM(U47:U48)</f>
        <v>56</v>
      </c>
      <c r="V49" s="50">
        <f>SUM(V47:V48)</f>
        <v>57</v>
      </c>
      <c r="W49" s="50">
        <f>SUM(W47:W48)</f>
        <v>57</v>
      </c>
      <c r="X49" s="50">
        <f>+X47+X48</f>
        <v>59</v>
      </c>
      <c r="Y49" s="50">
        <f>+Y47+Y48</f>
        <v>73</v>
      </c>
      <c r="Z49" s="50">
        <f>+Z47+Z48</f>
        <v>73</v>
      </c>
      <c r="AA49" s="50">
        <f>SUM(AA47:AA48)</f>
        <v>38</v>
      </c>
      <c r="AB49" s="50">
        <f>SUM(AB47:AB48)</f>
        <v>27</v>
      </c>
      <c r="AC49" s="50">
        <f>SUM(AC47:AC48)</f>
        <v>28</v>
      </c>
      <c r="AD49" s="50">
        <f>SUM(AD47:AD48)</f>
        <v>26</v>
      </c>
      <c r="AE49" s="50">
        <v>21</v>
      </c>
      <c r="AF49" s="50">
        <f>+AF47+AF48</f>
        <v>20</v>
      </c>
      <c r="AG49" s="50">
        <f>+AG47+AG48</f>
        <v>19</v>
      </c>
      <c r="AH49" s="50">
        <f>SUM(AH47:AH48)</f>
        <v>32</v>
      </c>
      <c r="AI49" s="50">
        <f>SUM(AI47:AI48)</f>
        <v>28</v>
      </c>
      <c r="AJ49" s="50">
        <f>SUM(AJ47:AJ48)</f>
        <v>36</v>
      </c>
      <c r="AK49" s="50">
        <f>SUM(AK47:AK48)</f>
        <v>39</v>
      </c>
      <c r="AL49" s="50">
        <v>38</v>
      </c>
      <c r="AM49" s="50">
        <f>+AM47+AM48</f>
        <v>18</v>
      </c>
      <c r="AN49" s="50">
        <f>+AN47+AN48</f>
        <v>18</v>
      </c>
      <c r="AO49" s="50" t="s">
        <v>78</v>
      </c>
      <c r="AP49" s="50">
        <v>0</v>
      </c>
      <c r="AQ49" s="50">
        <f>SUM(AQ47:AQ48)</f>
        <v>0</v>
      </c>
      <c r="AR49" s="50">
        <f>SUM(AR47:AR48)</f>
        <v>0</v>
      </c>
      <c r="AS49" s="50">
        <f>SUM(AS47:AS48)</f>
        <v>0</v>
      </c>
      <c r="AT49" s="50">
        <f>SUM(AT47:AT48)</f>
        <v>0</v>
      </c>
      <c r="AU49" s="50">
        <v>0</v>
      </c>
      <c r="AV49" s="50">
        <f>+AV47+AV48</f>
        <v>1</v>
      </c>
      <c r="AW49" s="50">
        <f>+AW47+AW48</f>
        <v>1</v>
      </c>
    </row>
    <row r="50" spans="2:49" x14ac:dyDescent="0.2">
      <c r="B50" s="40" t="s">
        <v>83</v>
      </c>
      <c r="C50" s="28" t="s">
        <v>84</v>
      </c>
      <c r="D50" s="50">
        <v>75</v>
      </c>
      <c r="E50" s="50">
        <v>88</v>
      </c>
      <c r="F50" s="50">
        <v>95</v>
      </c>
      <c r="G50" s="50">
        <v>101</v>
      </c>
      <c r="H50" s="50">
        <v>109</v>
      </c>
      <c r="I50" s="50">
        <v>57</v>
      </c>
      <c r="J50" s="50">
        <v>67</v>
      </c>
      <c r="K50" s="50">
        <v>71</v>
      </c>
      <c r="L50" s="50">
        <v>72</v>
      </c>
      <c r="M50" s="50">
        <v>61</v>
      </c>
      <c r="N50" s="50">
        <v>68</v>
      </c>
      <c r="O50" s="50">
        <v>72</v>
      </c>
      <c r="P50" s="50">
        <v>74</v>
      </c>
      <c r="Q50" s="50">
        <v>74</v>
      </c>
      <c r="R50" s="50">
        <v>71</v>
      </c>
      <c r="S50" s="50">
        <v>75</v>
      </c>
      <c r="T50" s="50">
        <v>37</v>
      </c>
      <c r="U50" s="50">
        <v>53</v>
      </c>
      <c r="V50" s="50">
        <v>67</v>
      </c>
      <c r="W50" s="50">
        <v>67</v>
      </c>
      <c r="X50" s="50">
        <v>64</v>
      </c>
      <c r="Y50" s="50">
        <v>71</v>
      </c>
      <c r="Z50" s="50">
        <v>79</v>
      </c>
      <c r="AA50" s="50">
        <v>28</v>
      </c>
      <c r="AB50" s="50">
        <v>27</v>
      </c>
      <c r="AC50" s="50">
        <v>24</v>
      </c>
      <c r="AD50" s="50">
        <v>23</v>
      </c>
      <c r="AE50" s="50">
        <v>20</v>
      </c>
      <c r="AF50" s="50">
        <v>19</v>
      </c>
      <c r="AG50" s="50">
        <v>20</v>
      </c>
      <c r="AH50" s="50">
        <v>15</v>
      </c>
      <c r="AI50" s="50">
        <v>13</v>
      </c>
      <c r="AJ50" s="50">
        <v>17</v>
      </c>
      <c r="AK50" s="50">
        <v>18</v>
      </c>
      <c r="AL50" s="50">
        <v>23</v>
      </c>
      <c r="AM50" s="50">
        <v>28</v>
      </c>
      <c r="AN50" s="50">
        <v>29</v>
      </c>
      <c r="AO50" s="50" t="s">
        <v>78</v>
      </c>
      <c r="AP50" s="50">
        <v>38</v>
      </c>
      <c r="AQ50" s="50">
        <v>5</v>
      </c>
      <c r="AR50" s="50">
        <v>10</v>
      </c>
      <c r="AS50" s="50">
        <v>7</v>
      </c>
      <c r="AT50" s="50">
        <v>7</v>
      </c>
      <c r="AU50" s="50">
        <v>8</v>
      </c>
      <c r="AV50" s="50">
        <v>7</v>
      </c>
      <c r="AW50" s="50">
        <v>6</v>
      </c>
    </row>
    <row r="51" spans="2:49" x14ac:dyDescent="0.2">
      <c r="B51" s="40" t="s">
        <v>85</v>
      </c>
      <c r="C51" s="28" t="s">
        <v>86</v>
      </c>
      <c r="D51" s="50">
        <v>73</v>
      </c>
      <c r="E51" s="50">
        <v>74</v>
      </c>
      <c r="F51" s="50">
        <v>85</v>
      </c>
      <c r="G51" s="50">
        <v>85</v>
      </c>
      <c r="H51" s="50">
        <v>81</v>
      </c>
      <c r="I51" s="50">
        <v>37</v>
      </c>
      <c r="J51" s="50">
        <v>51</v>
      </c>
      <c r="K51" s="50">
        <v>57</v>
      </c>
      <c r="L51" s="50">
        <v>55</v>
      </c>
      <c r="M51" s="50">
        <v>133</v>
      </c>
      <c r="N51" s="50">
        <v>126</v>
      </c>
      <c r="O51" s="50">
        <v>132</v>
      </c>
      <c r="P51" s="50">
        <v>132</v>
      </c>
      <c r="Q51" s="50">
        <v>119</v>
      </c>
      <c r="R51" s="50">
        <v>110</v>
      </c>
      <c r="S51" s="50">
        <v>111</v>
      </c>
      <c r="T51" s="50">
        <v>121</v>
      </c>
      <c r="U51" s="50">
        <v>192</v>
      </c>
      <c r="V51" s="50">
        <v>206</v>
      </c>
      <c r="W51" s="50">
        <v>217</v>
      </c>
      <c r="X51" s="50">
        <v>207</v>
      </c>
      <c r="Y51" s="50">
        <v>202</v>
      </c>
      <c r="Z51" s="50">
        <v>204</v>
      </c>
      <c r="AA51" s="50">
        <v>45</v>
      </c>
      <c r="AB51" s="50">
        <v>38</v>
      </c>
      <c r="AC51" s="50">
        <v>30</v>
      </c>
      <c r="AD51" s="50">
        <v>31</v>
      </c>
      <c r="AE51" s="50">
        <v>31</v>
      </c>
      <c r="AF51" s="50">
        <v>38</v>
      </c>
      <c r="AG51" s="50">
        <v>35</v>
      </c>
      <c r="AH51" s="50">
        <v>42</v>
      </c>
      <c r="AI51" s="50">
        <v>37</v>
      </c>
      <c r="AJ51" s="50">
        <v>37</v>
      </c>
      <c r="AK51" s="50">
        <v>42</v>
      </c>
      <c r="AL51" s="50">
        <v>82</v>
      </c>
      <c r="AM51" s="50">
        <v>87</v>
      </c>
      <c r="AN51" s="50">
        <v>88</v>
      </c>
      <c r="AO51" s="50" t="s">
        <v>78</v>
      </c>
      <c r="AP51" s="50">
        <v>81</v>
      </c>
      <c r="AQ51" s="50">
        <v>31</v>
      </c>
      <c r="AR51" s="50">
        <v>34</v>
      </c>
      <c r="AS51" s="50">
        <v>35</v>
      </c>
      <c r="AT51" s="50">
        <v>35</v>
      </c>
      <c r="AU51" s="50">
        <v>32</v>
      </c>
      <c r="AV51" s="50">
        <v>32</v>
      </c>
      <c r="AW51" s="50">
        <v>26</v>
      </c>
    </row>
    <row r="52" spans="2:49" x14ac:dyDescent="0.2">
      <c r="B52" s="40" t="s">
        <v>87</v>
      </c>
      <c r="C52" s="28" t="s">
        <v>88</v>
      </c>
      <c r="D52" s="50">
        <f>SUM(D50:D51)</f>
        <v>148</v>
      </c>
      <c r="E52" s="50">
        <f t="shared" ref="E52:G52" si="6">SUM(E50:E51)</f>
        <v>162</v>
      </c>
      <c r="F52" s="50">
        <f>SUM(F50:F51)</f>
        <v>180</v>
      </c>
      <c r="G52" s="50">
        <f t="shared" si="6"/>
        <v>186</v>
      </c>
      <c r="H52" s="50">
        <v>190</v>
      </c>
      <c r="I52" s="50">
        <v>94</v>
      </c>
      <c r="J52" s="50">
        <f>+J50+J51</f>
        <v>118</v>
      </c>
      <c r="K52" s="50">
        <v>128</v>
      </c>
      <c r="L52" s="50">
        <f>+L50+L51</f>
        <v>127</v>
      </c>
      <c r="M52" s="50">
        <f>SUM(M50:M51)</f>
        <v>194</v>
      </c>
      <c r="N52" s="50">
        <f>SUM(N50:N51)</f>
        <v>194</v>
      </c>
      <c r="O52" s="50">
        <f>SUM(O50:O51)</f>
        <v>204</v>
      </c>
      <c r="P52" s="50">
        <f>SUM(P50:P51)</f>
        <v>206</v>
      </c>
      <c r="Q52" s="50">
        <v>193</v>
      </c>
      <c r="R52" s="50">
        <f>+R50+R51</f>
        <v>181</v>
      </c>
      <c r="S52" s="50">
        <f>+S50+S51</f>
        <v>186</v>
      </c>
      <c r="T52" s="50">
        <f>SUM(T50:T51)</f>
        <v>158</v>
      </c>
      <c r="U52" s="50">
        <f>SUM(U50:U51)</f>
        <v>245</v>
      </c>
      <c r="V52" s="50">
        <f>SUM(V50:V51)</f>
        <v>273</v>
      </c>
      <c r="W52" s="50">
        <f>SUM(W50:W51)</f>
        <v>284</v>
      </c>
      <c r="X52" s="50">
        <v>271</v>
      </c>
      <c r="Y52" s="50">
        <f>+Y50+Y51</f>
        <v>273</v>
      </c>
      <c r="Z52" s="50">
        <f>+Z50+Z51</f>
        <v>283</v>
      </c>
      <c r="AA52" s="50">
        <f>SUM(AA50:AA51)</f>
        <v>73</v>
      </c>
      <c r="AB52" s="50">
        <f>SUM(AB50:AB51)</f>
        <v>65</v>
      </c>
      <c r="AC52" s="50">
        <f>SUM(AC50:AC51)</f>
        <v>54</v>
      </c>
      <c r="AD52" s="50">
        <f>SUM(AD50:AD51)</f>
        <v>54</v>
      </c>
      <c r="AE52" s="50">
        <v>51</v>
      </c>
      <c r="AF52" s="50">
        <f>+AF50+AF51</f>
        <v>57</v>
      </c>
      <c r="AG52" s="50">
        <f>+AG50+AG51</f>
        <v>55</v>
      </c>
      <c r="AH52" s="50">
        <f>SUM(AH50:AH51)</f>
        <v>57</v>
      </c>
      <c r="AI52" s="50">
        <f>SUM(AI50:AI51)</f>
        <v>50</v>
      </c>
      <c r="AJ52" s="50">
        <f>SUM(AJ50:AJ51)</f>
        <v>54</v>
      </c>
      <c r="AK52" s="50">
        <f>SUM(AK50:AK51)</f>
        <v>60</v>
      </c>
      <c r="AL52" s="50">
        <v>105</v>
      </c>
      <c r="AM52" s="50">
        <f>+AM50+AM51</f>
        <v>115</v>
      </c>
      <c r="AN52" s="50">
        <f>+AN50+AN51</f>
        <v>117</v>
      </c>
      <c r="AO52" s="50" t="s">
        <v>78</v>
      </c>
      <c r="AP52" s="50">
        <f>+AP50+AP51</f>
        <v>119</v>
      </c>
      <c r="AQ52" s="50">
        <f>SUM(AQ50:AQ51)</f>
        <v>36</v>
      </c>
      <c r="AR52" s="50">
        <f>SUM(AR50:AR51)</f>
        <v>44</v>
      </c>
      <c r="AS52" s="50">
        <f>SUM(AS50:AS51)</f>
        <v>42</v>
      </c>
      <c r="AT52" s="50">
        <f>SUM(AT50:AT51)</f>
        <v>42</v>
      </c>
      <c r="AU52" s="50">
        <v>40</v>
      </c>
      <c r="AV52" s="50">
        <f>+AV50+AV51</f>
        <v>39</v>
      </c>
      <c r="AW52" s="50">
        <f>+AW50+AW51</f>
        <v>32</v>
      </c>
    </row>
    <row r="53" spans="2:49" x14ac:dyDescent="0.2">
      <c r="B53" s="40" t="s">
        <v>89</v>
      </c>
      <c r="C53" s="28" t="s">
        <v>90</v>
      </c>
      <c r="D53" s="50">
        <v>27</v>
      </c>
      <c r="E53" s="50">
        <v>30</v>
      </c>
      <c r="F53" s="50">
        <v>27</v>
      </c>
      <c r="G53" s="50">
        <v>52</v>
      </c>
      <c r="H53" s="50">
        <v>48</v>
      </c>
      <c r="I53" s="50">
        <v>34</v>
      </c>
      <c r="J53" s="50">
        <v>34</v>
      </c>
      <c r="K53" s="50">
        <v>13</v>
      </c>
      <c r="L53" s="50">
        <v>12</v>
      </c>
      <c r="M53" s="50">
        <v>163</v>
      </c>
      <c r="N53" s="50">
        <v>166</v>
      </c>
      <c r="O53" s="50">
        <v>165</v>
      </c>
      <c r="P53" s="50">
        <v>163</v>
      </c>
      <c r="Q53" s="50">
        <v>164</v>
      </c>
      <c r="R53" s="50">
        <v>19</v>
      </c>
      <c r="S53" s="50">
        <v>16</v>
      </c>
      <c r="T53" s="50">
        <v>42</v>
      </c>
      <c r="U53" s="50">
        <v>16</v>
      </c>
      <c r="V53" s="50">
        <v>12</v>
      </c>
      <c r="W53" s="50">
        <v>12</v>
      </c>
      <c r="X53" s="50">
        <v>8</v>
      </c>
      <c r="Y53" s="50">
        <v>6</v>
      </c>
      <c r="Z53" s="50">
        <v>6</v>
      </c>
      <c r="AA53" s="50">
        <v>7</v>
      </c>
      <c r="AB53" s="50">
        <v>8</v>
      </c>
      <c r="AC53" s="50">
        <v>6</v>
      </c>
      <c r="AD53" s="50">
        <v>6</v>
      </c>
      <c r="AE53" s="50">
        <v>4</v>
      </c>
      <c r="AF53" s="50">
        <v>4</v>
      </c>
      <c r="AG53" s="50">
        <v>4</v>
      </c>
      <c r="AH53" s="50">
        <v>26</v>
      </c>
      <c r="AI53" s="50">
        <v>27</v>
      </c>
      <c r="AJ53" s="50">
        <v>24</v>
      </c>
      <c r="AK53" s="50">
        <v>24</v>
      </c>
      <c r="AL53" s="50">
        <v>25</v>
      </c>
      <c r="AM53" s="50">
        <v>25</v>
      </c>
      <c r="AN53" s="50">
        <v>28</v>
      </c>
      <c r="AO53" s="50" t="s">
        <v>78</v>
      </c>
      <c r="AP53" s="50">
        <v>13</v>
      </c>
      <c r="AQ53" s="50">
        <v>24</v>
      </c>
      <c r="AR53" s="50">
        <v>22</v>
      </c>
      <c r="AS53" s="50">
        <v>23</v>
      </c>
      <c r="AT53" s="50">
        <v>25</v>
      </c>
      <c r="AU53" s="50">
        <v>23</v>
      </c>
      <c r="AV53" s="50">
        <v>21</v>
      </c>
      <c r="AW53" s="50">
        <v>18</v>
      </c>
    </row>
    <row r="54" spans="2:49" x14ac:dyDescent="0.2">
      <c r="B54" s="40" t="s">
        <v>91</v>
      </c>
      <c r="C54" s="28" t="s">
        <v>92</v>
      </c>
      <c r="D54" s="50">
        <v>36</v>
      </c>
      <c r="E54" s="50">
        <v>37</v>
      </c>
      <c r="F54" s="50">
        <v>38</v>
      </c>
      <c r="G54" s="50">
        <v>45</v>
      </c>
      <c r="H54" s="50">
        <v>43</v>
      </c>
      <c r="I54" s="50">
        <v>14</v>
      </c>
      <c r="J54" s="50">
        <v>14</v>
      </c>
      <c r="K54" s="50">
        <v>32</v>
      </c>
      <c r="L54" s="50">
        <v>33</v>
      </c>
      <c r="M54" s="50">
        <v>22</v>
      </c>
      <c r="N54" s="50">
        <v>23</v>
      </c>
      <c r="O54" s="50">
        <v>23</v>
      </c>
      <c r="P54" s="50">
        <v>23</v>
      </c>
      <c r="Q54" s="50">
        <v>24</v>
      </c>
      <c r="R54" s="50">
        <v>159</v>
      </c>
      <c r="S54" s="50">
        <v>163</v>
      </c>
      <c r="T54" s="50">
        <v>108</v>
      </c>
      <c r="U54" s="50">
        <v>22</v>
      </c>
      <c r="V54" s="50">
        <v>12</v>
      </c>
      <c r="W54" s="50">
        <v>10</v>
      </c>
      <c r="X54" s="50">
        <v>9</v>
      </c>
      <c r="Y54" s="50">
        <v>9</v>
      </c>
      <c r="Z54" s="50">
        <v>9</v>
      </c>
      <c r="AA54" s="50">
        <v>42</v>
      </c>
      <c r="AB54" s="50">
        <v>34</v>
      </c>
      <c r="AC54" s="50">
        <v>29</v>
      </c>
      <c r="AD54" s="50">
        <v>29</v>
      </c>
      <c r="AE54" s="50">
        <v>28</v>
      </c>
      <c r="AF54" s="50">
        <v>28</v>
      </c>
      <c r="AG54" s="50">
        <v>25</v>
      </c>
      <c r="AH54" s="50">
        <v>86</v>
      </c>
      <c r="AI54" s="50">
        <v>84</v>
      </c>
      <c r="AJ54" s="50">
        <v>97</v>
      </c>
      <c r="AK54" s="50">
        <v>92</v>
      </c>
      <c r="AL54" s="50">
        <v>92</v>
      </c>
      <c r="AM54" s="50">
        <v>79</v>
      </c>
      <c r="AN54" s="50">
        <v>83</v>
      </c>
      <c r="AO54" s="50" t="s">
        <v>78</v>
      </c>
      <c r="AP54" s="50">
        <v>471</v>
      </c>
      <c r="AQ54" s="50">
        <v>56</v>
      </c>
      <c r="AR54" s="50">
        <v>51</v>
      </c>
      <c r="AS54" s="50">
        <v>48</v>
      </c>
      <c r="AT54" s="50">
        <v>43</v>
      </c>
      <c r="AU54" s="50">
        <v>44</v>
      </c>
      <c r="AV54" s="50">
        <v>40</v>
      </c>
      <c r="AW54" s="50">
        <v>29</v>
      </c>
    </row>
    <row r="55" spans="2:49" x14ac:dyDescent="0.2">
      <c r="B55" s="40" t="s">
        <v>93</v>
      </c>
      <c r="C55" s="28" t="s">
        <v>94</v>
      </c>
      <c r="D55" s="50">
        <f>SUM(D53:D54)</f>
        <v>63</v>
      </c>
      <c r="E55" s="50">
        <f t="shared" ref="E55:G55" si="7">SUM(E53:E54)</f>
        <v>67</v>
      </c>
      <c r="F55" s="50">
        <f>SUM(F53:F54)</f>
        <v>65</v>
      </c>
      <c r="G55" s="50">
        <f t="shared" si="7"/>
        <v>97</v>
      </c>
      <c r="H55" s="50">
        <v>91</v>
      </c>
      <c r="I55" s="50">
        <v>48</v>
      </c>
      <c r="J55" s="50">
        <f>+J53+J54</f>
        <v>48</v>
      </c>
      <c r="K55" s="50">
        <v>45</v>
      </c>
      <c r="L55" s="50">
        <f>+L53+L54</f>
        <v>45</v>
      </c>
      <c r="M55" s="50">
        <f>SUM(M53:M54)</f>
        <v>185</v>
      </c>
      <c r="N55" s="50">
        <f>SUM(N53:N54)</f>
        <v>189</v>
      </c>
      <c r="O55" s="50">
        <f>SUM(O53:O54)</f>
        <v>188</v>
      </c>
      <c r="P55" s="50">
        <f>SUM(P53:P54)</f>
        <v>186</v>
      </c>
      <c r="Q55" s="50">
        <v>188</v>
      </c>
      <c r="R55" s="50">
        <f>+R53+R54</f>
        <v>178</v>
      </c>
      <c r="S55" s="50">
        <f>+S53+S54</f>
        <v>179</v>
      </c>
      <c r="T55" s="50">
        <f>SUM(T53:T54)</f>
        <v>150</v>
      </c>
      <c r="U55" s="50">
        <f>SUM(U53:U54)</f>
        <v>38</v>
      </c>
      <c r="V55" s="50">
        <f>SUM(V53:V54)</f>
        <v>24</v>
      </c>
      <c r="W55" s="50">
        <f>SUM(W53:W54)</f>
        <v>22</v>
      </c>
      <c r="X55" s="50">
        <v>17</v>
      </c>
      <c r="Y55" s="50">
        <f>+Y53+Y54</f>
        <v>15</v>
      </c>
      <c r="Z55" s="50">
        <f>+Z53+Z54</f>
        <v>15</v>
      </c>
      <c r="AA55" s="50">
        <f>SUM(AA53:AA54)</f>
        <v>49</v>
      </c>
      <c r="AB55" s="50">
        <f>SUM(AB53:AB54)</f>
        <v>42</v>
      </c>
      <c r="AC55" s="50">
        <f>SUM(AC53:AC54)</f>
        <v>35</v>
      </c>
      <c r="AD55" s="50">
        <f>SUM(AD53:AD54)</f>
        <v>35</v>
      </c>
      <c r="AE55" s="50">
        <v>32</v>
      </c>
      <c r="AF55" s="50">
        <f>+AF53+AF54</f>
        <v>32</v>
      </c>
      <c r="AG55" s="50">
        <f>+AG53+AG54</f>
        <v>29</v>
      </c>
      <c r="AH55" s="50">
        <f>SUM(AH53:AH54)</f>
        <v>112</v>
      </c>
      <c r="AI55" s="50">
        <f>SUM(AI53:AI54)</f>
        <v>111</v>
      </c>
      <c r="AJ55" s="50">
        <f>SUM(AJ53:AJ54)</f>
        <v>121</v>
      </c>
      <c r="AK55" s="50">
        <f>SUM(AK53:AK54)</f>
        <v>116</v>
      </c>
      <c r="AL55" s="50">
        <v>117</v>
      </c>
      <c r="AM55" s="50">
        <f>+AM53+AM54</f>
        <v>104</v>
      </c>
      <c r="AN55" s="50">
        <f>+AN53+AN54</f>
        <v>111</v>
      </c>
      <c r="AO55" s="50" t="s">
        <v>78</v>
      </c>
      <c r="AP55" s="50">
        <f>+AP53+AP54</f>
        <v>484</v>
      </c>
      <c r="AQ55" s="50">
        <f>SUM(AQ53:AQ54)</f>
        <v>80</v>
      </c>
      <c r="AR55" s="50">
        <f>SUM(AR53:AR54)</f>
        <v>73</v>
      </c>
      <c r="AS55" s="50">
        <f>SUM(AS53:AS54)</f>
        <v>71</v>
      </c>
      <c r="AT55" s="50">
        <f>SUM(AT53:AT54)</f>
        <v>68</v>
      </c>
      <c r="AU55" s="50">
        <v>67</v>
      </c>
      <c r="AV55" s="50">
        <f>+AV53+AV54</f>
        <v>61</v>
      </c>
      <c r="AW55" s="50">
        <f>+AW53+AW54</f>
        <v>47</v>
      </c>
    </row>
    <row r="56" spans="2:49" x14ac:dyDescent="0.2">
      <c r="B56" s="41" t="s">
        <v>11</v>
      </c>
      <c r="C56" s="33" t="s">
        <v>11</v>
      </c>
      <c r="D56" s="17">
        <f>SUM(D43,D46,D49,D52,D55)</f>
        <v>531</v>
      </c>
      <c r="E56" s="17">
        <f t="shared" ref="E56:G56" si="8">SUM(E43,E46,E49,E52,E55)</f>
        <v>595</v>
      </c>
      <c r="F56" s="17">
        <f t="shared" si="8"/>
        <v>621</v>
      </c>
      <c r="G56" s="17">
        <f t="shared" si="8"/>
        <v>675</v>
      </c>
      <c r="H56" s="17">
        <v>669</v>
      </c>
      <c r="I56" s="17">
        <v>399</v>
      </c>
      <c r="J56" s="17">
        <f>+J55+J52+J49+J46+J43</f>
        <v>416</v>
      </c>
      <c r="K56" s="17">
        <v>373</v>
      </c>
      <c r="L56" s="17">
        <f>+L55+L52+L49+L46+L43</f>
        <v>374</v>
      </c>
      <c r="M56" s="17">
        <f>SUM(M43,M46,M49,M52,M55)</f>
        <v>424</v>
      </c>
      <c r="N56" s="17">
        <f>SUM(N43,N46,N49,N52,N55)</f>
        <v>447</v>
      </c>
      <c r="O56" s="17">
        <f>SUM(O43,O46,O49,O52,O55)</f>
        <v>457</v>
      </c>
      <c r="P56" s="17">
        <f>SUM(P43,P46,P49,P52,P55)</f>
        <v>462</v>
      </c>
      <c r="Q56" s="17">
        <v>455</v>
      </c>
      <c r="R56" s="17">
        <v>373</v>
      </c>
      <c r="S56" s="17">
        <f>+S43+S46+S49+S52+S55</f>
        <v>424</v>
      </c>
      <c r="T56" s="17">
        <f>SUM(T43,T46,T49,T52,T55)</f>
        <v>407</v>
      </c>
      <c r="U56" s="17">
        <f>SUM(U43,U46,U49,U52,U55)</f>
        <v>377</v>
      </c>
      <c r="V56" s="17">
        <f>SUM(V43,V46,V49,V52,V55)</f>
        <v>396</v>
      </c>
      <c r="W56" s="17">
        <f>SUM(W43,W46,W49,W52,W55)</f>
        <v>404</v>
      </c>
      <c r="X56" s="17">
        <v>388</v>
      </c>
      <c r="Y56" s="17">
        <f>+Y55+Y52+Y49+Y46+Y43</f>
        <v>401</v>
      </c>
      <c r="Z56" s="17">
        <f>+Z55+Z52+Z49+Z46+Z43</f>
        <v>414</v>
      </c>
      <c r="AA56" s="17">
        <f>SUM(AA43,AA46,AA49,AA52,AA55)</f>
        <v>178</v>
      </c>
      <c r="AB56" s="17">
        <f>SUM(AB43,AB46,AB49,AB52,AB55)</f>
        <v>146</v>
      </c>
      <c r="AC56" s="17">
        <f>SUM(AC43,AC46,AC49,AC52,AC55)</f>
        <v>129</v>
      </c>
      <c r="AD56" s="17">
        <f>SUM(AD43,AD46,AD49,AD52,AD55)</f>
        <v>128</v>
      </c>
      <c r="AE56" s="17">
        <v>117</v>
      </c>
      <c r="AF56" s="17">
        <f>+AF43+AF46+AF49+AF52+AF55</f>
        <v>123</v>
      </c>
      <c r="AG56" s="17">
        <f>+AG43+AG46+AG49+AG52+AG55</f>
        <v>112</v>
      </c>
      <c r="AH56" s="17">
        <f>SUM(AH43,AH46,AH49,AH52,AH55)</f>
        <v>242</v>
      </c>
      <c r="AI56" s="17">
        <f>SUM(AI43,AI46,AI49,AI52,AI55)</f>
        <v>228</v>
      </c>
      <c r="AJ56" s="17">
        <f>SUM(AJ43,AJ46,AJ49,AJ52,AJ55)</f>
        <v>252</v>
      </c>
      <c r="AK56" s="17">
        <f>SUM(AK43,AK46,AK49,AK52,AK55)</f>
        <v>260</v>
      </c>
      <c r="AL56" s="17">
        <v>268</v>
      </c>
      <c r="AM56" s="17">
        <f>+AM55+AM52+AM49+AM46+AM43</f>
        <v>270</v>
      </c>
      <c r="AN56" s="17">
        <f>+AN55+AN52+AN49+AN46+AN43</f>
        <v>285</v>
      </c>
      <c r="AO56" s="17">
        <v>580</v>
      </c>
      <c r="AP56" s="17">
        <f>+AP55+AP52+AP49+AP46+AP43</f>
        <v>608</v>
      </c>
      <c r="AQ56" s="17">
        <f>SUM(AQ43,AQ46,AQ49,AQ52,AQ55)</f>
        <v>144</v>
      </c>
      <c r="AR56" s="17">
        <f>SUM(AR43,AR46,AR49,AR52,AR55)</f>
        <v>147</v>
      </c>
      <c r="AS56" s="17">
        <f>SUM(AS43,AS46,AS49,AS52,AS55)</f>
        <v>143</v>
      </c>
      <c r="AT56" s="17">
        <f>SUM(AT43,AT46,AT49,AT52,AT55)</f>
        <v>139</v>
      </c>
      <c r="AU56" s="17">
        <v>134</v>
      </c>
      <c r="AV56" s="17">
        <f>+AV55+AV52+AV49+AV46+AV43</f>
        <v>131</v>
      </c>
      <c r="AW56" s="17">
        <f>+AW55+AW52+AW49+AW46+AW43</f>
        <v>107</v>
      </c>
    </row>
    <row r="57" spans="2:49" x14ac:dyDescent="0.2">
      <c r="B57" s="40" t="s">
        <v>95</v>
      </c>
      <c r="C57" s="28" t="s">
        <v>96</v>
      </c>
      <c r="D57" s="50">
        <v>38</v>
      </c>
      <c r="E57" s="50">
        <v>38</v>
      </c>
      <c r="F57" s="50">
        <v>28</v>
      </c>
      <c r="G57" s="50">
        <v>31</v>
      </c>
      <c r="H57" s="50">
        <v>23</v>
      </c>
      <c r="I57" s="50">
        <v>14</v>
      </c>
      <c r="J57" s="50">
        <v>17</v>
      </c>
      <c r="K57" s="50">
        <v>6</v>
      </c>
      <c r="L57" s="50">
        <v>8</v>
      </c>
      <c r="M57" s="50">
        <v>13</v>
      </c>
      <c r="N57" s="50">
        <v>12</v>
      </c>
      <c r="O57" s="50">
        <v>10</v>
      </c>
      <c r="P57" s="50">
        <v>12</v>
      </c>
      <c r="Q57" s="50">
        <v>8</v>
      </c>
      <c r="R57" s="50">
        <v>7</v>
      </c>
      <c r="S57" s="50">
        <v>6</v>
      </c>
      <c r="T57" s="50">
        <v>23</v>
      </c>
      <c r="U57" s="50">
        <v>25</v>
      </c>
      <c r="V57" s="50">
        <v>28</v>
      </c>
      <c r="W57" s="50">
        <v>23</v>
      </c>
      <c r="X57" s="50">
        <v>18</v>
      </c>
      <c r="Y57" s="50">
        <v>23</v>
      </c>
      <c r="Z57" s="50">
        <v>27</v>
      </c>
      <c r="AA57" s="50">
        <v>15</v>
      </c>
      <c r="AB57" s="50">
        <v>14</v>
      </c>
      <c r="AC57" s="50">
        <v>7</v>
      </c>
      <c r="AD57" s="50">
        <v>5</v>
      </c>
      <c r="AE57" s="50">
        <v>4</v>
      </c>
      <c r="AF57" s="50">
        <v>14</v>
      </c>
      <c r="AG57" s="50">
        <v>5</v>
      </c>
      <c r="AH57" s="50">
        <v>8</v>
      </c>
      <c r="AI57" s="50">
        <v>7</v>
      </c>
      <c r="AJ57" s="50">
        <v>13</v>
      </c>
      <c r="AK57" s="50">
        <v>14</v>
      </c>
      <c r="AL57" s="50">
        <v>18</v>
      </c>
      <c r="AM57" s="50">
        <v>23</v>
      </c>
      <c r="AN57" s="50">
        <v>21</v>
      </c>
      <c r="AO57" s="50" t="s">
        <v>78</v>
      </c>
      <c r="AP57" s="50">
        <v>22</v>
      </c>
      <c r="AQ57" s="50">
        <v>17</v>
      </c>
      <c r="AR57" s="50">
        <v>16</v>
      </c>
      <c r="AS57" s="50">
        <v>17</v>
      </c>
      <c r="AT57" s="50">
        <v>14</v>
      </c>
      <c r="AU57" s="50">
        <v>9</v>
      </c>
      <c r="AV57" s="50">
        <v>9</v>
      </c>
      <c r="AW57" s="50">
        <v>8</v>
      </c>
    </row>
    <row r="58" spans="2:49" x14ac:dyDescent="0.2">
      <c r="B58" s="40" t="s">
        <v>97</v>
      </c>
      <c r="C58" s="28" t="s">
        <v>98</v>
      </c>
      <c r="D58" s="50">
        <v>36</v>
      </c>
      <c r="E58" s="50">
        <v>33</v>
      </c>
      <c r="F58" s="50">
        <v>19</v>
      </c>
      <c r="G58" s="50">
        <v>21</v>
      </c>
      <c r="H58" s="50">
        <v>16</v>
      </c>
      <c r="I58" s="50">
        <v>10</v>
      </c>
      <c r="J58" s="50">
        <v>16</v>
      </c>
      <c r="K58" s="50">
        <v>4</v>
      </c>
      <c r="L58" s="50">
        <v>5</v>
      </c>
      <c r="M58" s="50">
        <v>18</v>
      </c>
      <c r="N58" s="50">
        <v>13</v>
      </c>
      <c r="O58" s="50">
        <v>16</v>
      </c>
      <c r="P58" s="50">
        <v>19</v>
      </c>
      <c r="Q58" s="50">
        <v>10</v>
      </c>
      <c r="R58" s="50">
        <v>7</v>
      </c>
      <c r="S58" s="50">
        <v>12</v>
      </c>
      <c r="T58" s="50">
        <v>39</v>
      </c>
      <c r="U58" s="50">
        <v>45</v>
      </c>
      <c r="V58" s="50">
        <v>42</v>
      </c>
      <c r="W58" s="50">
        <v>39</v>
      </c>
      <c r="X58" s="50">
        <v>23</v>
      </c>
      <c r="Y58" s="50">
        <v>20</v>
      </c>
      <c r="Z58" s="50">
        <v>20</v>
      </c>
      <c r="AA58" s="50">
        <v>33</v>
      </c>
      <c r="AB58" s="50">
        <v>25</v>
      </c>
      <c r="AC58" s="50">
        <v>14</v>
      </c>
      <c r="AD58" s="50">
        <v>7</v>
      </c>
      <c r="AE58" s="50">
        <v>5</v>
      </c>
      <c r="AF58" s="50">
        <v>10</v>
      </c>
      <c r="AG58" s="50">
        <v>8</v>
      </c>
      <c r="AH58" s="50">
        <v>39</v>
      </c>
      <c r="AI58" s="50">
        <v>27</v>
      </c>
      <c r="AJ58" s="50">
        <v>43</v>
      </c>
      <c r="AK58" s="50">
        <v>39</v>
      </c>
      <c r="AL58" s="50">
        <v>29</v>
      </c>
      <c r="AM58" s="50">
        <v>36</v>
      </c>
      <c r="AN58" s="50">
        <v>33</v>
      </c>
      <c r="AO58" s="50" t="s">
        <v>78</v>
      </c>
      <c r="AP58" s="50">
        <v>199</v>
      </c>
      <c r="AQ58" s="50">
        <v>17</v>
      </c>
      <c r="AR58" s="50">
        <v>16</v>
      </c>
      <c r="AS58" s="50">
        <v>16</v>
      </c>
      <c r="AT58" s="50">
        <v>11</v>
      </c>
      <c r="AU58" s="50">
        <v>8</v>
      </c>
      <c r="AV58" s="50">
        <v>10</v>
      </c>
      <c r="AW58" s="50">
        <v>5</v>
      </c>
    </row>
    <row r="59" spans="2:49" x14ac:dyDescent="0.2">
      <c r="B59" s="40" t="s">
        <v>99</v>
      </c>
      <c r="C59" s="28" t="s">
        <v>100</v>
      </c>
      <c r="D59" s="50">
        <f>SUM(D57:D58)</f>
        <v>74</v>
      </c>
      <c r="E59" s="50">
        <f t="shared" ref="E59:G59" si="9">SUM(E57:E58)</f>
        <v>71</v>
      </c>
      <c r="F59" s="50">
        <f t="shared" si="9"/>
        <v>47</v>
      </c>
      <c r="G59" s="50">
        <f t="shared" si="9"/>
        <v>52</v>
      </c>
      <c r="H59" s="50">
        <v>39</v>
      </c>
      <c r="I59" s="50">
        <v>24</v>
      </c>
      <c r="J59" s="72">
        <f>SUM(J57:J58)</f>
        <v>33</v>
      </c>
      <c r="K59" s="50">
        <v>10</v>
      </c>
      <c r="L59" s="50">
        <f>+L57+L58</f>
        <v>13</v>
      </c>
      <c r="M59" s="50">
        <f>SUM(M57:M58)</f>
        <v>31</v>
      </c>
      <c r="N59" s="50">
        <f>SUM(N57:N58)</f>
        <v>25</v>
      </c>
      <c r="O59" s="50">
        <f>SUM(O57:O58)</f>
        <v>26</v>
      </c>
      <c r="P59" s="50">
        <f>SUM(P57:P58)</f>
        <v>31</v>
      </c>
      <c r="Q59" s="50">
        <v>18</v>
      </c>
      <c r="R59" s="50">
        <f>+R57+R58</f>
        <v>14</v>
      </c>
      <c r="S59" s="50">
        <f>+S57+S58</f>
        <v>18</v>
      </c>
      <c r="T59" s="50">
        <f>SUM(T57:T58)</f>
        <v>62</v>
      </c>
      <c r="U59" s="50">
        <f>SUM(U57:U58)</f>
        <v>70</v>
      </c>
      <c r="V59" s="50">
        <f>SUM(V57:V58)</f>
        <v>70</v>
      </c>
      <c r="W59" s="50">
        <f>SUM(W57:W58)</f>
        <v>62</v>
      </c>
      <c r="X59" s="50">
        <v>41</v>
      </c>
      <c r="Y59" s="50">
        <f>+Y57+Y58</f>
        <v>43</v>
      </c>
      <c r="Z59" s="50">
        <f>+Z57+Z58</f>
        <v>47</v>
      </c>
      <c r="AA59" s="50">
        <f>SUM(AA57:AA58)</f>
        <v>48</v>
      </c>
      <c r="AB59" s="50">
        <f>SUM(AB57:AB58)</f>
        <v>39</v>
      </c>
      <c r="AC59" s="50">
        <f>SUM(AC57:AC58)</f>
        <v>21</v>
      </c>
      <c r="AD59" s="50">
        <f>SUM(AD57:AD58)</f>
        <v>12</v>
      </c>
      <c r="AE59" s="50">
        <v>9</v>
      </c>
      <c r="AF59" s="50">
        <f>+AF57+AF58</f>
        <v>24</v>
      </c>
      <c r="AG59" s="50">
        <f>+AG57+AG58</f>
        <v>13</v>
      </c>
      <c r="AH59" s="50">
        <f>SUM(AH57:AH58)</f>
        <v>47</v>
      </c>
      <c r="AI59" s="50">
        <f>SUM(AI57:AI58)</f>
        <v>34</v>
      </c>
      <c r="AJ59" s="50">
        <f>SUM(AJ57:AJ58)</f>
        <v>56</v>
      </c>
      <c r="AK59" s="50">
        <f>SUM(AK57:AK58)</f>
        <v>53</v>
      </c>
      <c r="AL59" s="50">
        <v>47</v>
      </c>
      <c r="AM59" s="50">
        <f>+AM57+AM58</f>
        <v>59</v>
      </c>
      <c r="AN59" s="50">
        <f>+AN57+AN58</f>
        <v>54</v>
      </c>
      <c r="AO59" s="50" t="s">
        <v>78</v>
      </c>
      <c r="AP59" s="50">
        <f>+AP57+AP58</f>
        <v>221</v>
      </c>
      <c r="AQ59" s="50">
        <f>SUM(AQ57:AQ58)</f>
        <v>34</v>
      </c>
      <c r="AR59" s="50">
        <f>SUM(AR57:AR58)</f>
        <v>32</v>
      </c>
      <c r="AS59" s="50">
        <f>SUM(AS57:AS58)</f>
        <v>33</v>
      </c>
      <c r="AT59" s="50">
        <f>SUM(AT57:AT58)</f>
        <v>25</v>
      </c>
      <c r="AU59" s="50">
        <v>17</v>
      </c>
      <c r="AV59" s="50">
        <f>+AV57+AV58</f>
        <v>19</v>
      </c>
      <c r="AW59" s="50">
        <f>+AW57+AW58</f>
        <v>13</v>
      </c>
    </row>
    <row r="60" spans="2:49" x14ac:dyDescent="0.2">
      <c r="B60" s="40" t="s">
        <v>101</v>
      </c>
      <c r="C60" s="28" t="s">
        <v>102</v>
      </c>
      <c r="D60" s="50">
        <v>158</v>
      </c>
      <c r="E60" s="50">
        <v>192</v>
      </c>
      <c r="F60" s="50">
        <v>220</v>
      </c>
      <c r="G60" s="50">
        <v>255</v>
      </c>
      <c r="H60" s="50">
        <v>260</v>
      </c>
      <c r="I60" s="50">
        <v>182</v>
      </c>
      <c r="J60" s="50">
        <v>197</v>
      </c>
      <c r="K60" s="50">
        <v>127</v>
      </c>
      <c r="L60" s="50">
        <v>128</v>
      </c>
      <c r="M60" s="50">
        <v>71</v>
      </c>
      <c r="N60" s="50">
        <v>85</v>
      </c>
      <c r="O60" s="50">
        <v>87</v>
      </c>
      <c r="P60" s="50">
        <v>90</v>
      </c>
      <c r="Q60" s="50">
        <v>94</v>
      </c>
      <c r="R60" s="50">
        <v>88</v>
      </c>
      <c r="S60" s="50">
        <v>91</v>
      </c>
      <c r="T60" s="50">
        <v>81</v>
      </c>
      <c r="U60" s="50">
        <v>68</v>
      </c>
      <c r="V60" s="50">
        <v>75</v>
      </c>
      <c r="W60" s="50">
        <v>80</v>
      </c>
      <c r="X60" s="50">
        <v>80</v>
      </c>
      <c r="Y60" s="50">
        <v>85</v>
      </c>
      <c r="Z60" s="50">
        <v>90</v>
      </c>
      <c r="AA60" s="50">
        <v>35</v>
      </c>
      <c r="AB60" s="50">
        <v>33</v>
      </c>
      <c r="AC60" s="50">
        <v>35</v>
      </c>
      <c r="AD60" s="50">
        <v>35</v>
      </c>
      <c r="AE60" s="50">
        <v>30</v>
      </c>
      <c r="AF60" s="50">
        <v>30</v>
      </c>
      <c r="AG60" s="50">
        <v>28</v>
      </c>
      <c r="AH60" s="50">
        <v>21</v>
      </c>
      <c r="AI60" s="50">
        <v>18</v>
      </c>
      <c r="AJ60" s="50">
        <v>17</v>
      </c>
      <c r="AK60" s="50">
        <v>21</v>
      </c>
      <c r="AL60" s="50">
        <v>21</v>
      </c>
      <c r="AM60" s="50">
        <v>25</v>
      </c>
      <c r="AN60" s="50">
        <v>34</v>
      </c>
      <c r="AO60" s="50" t="s">
        <v>78</v>
      </c>
      <c r="AP60" s="50">
        <v>29</v>
      </c>
      <c r="AQ60" s="50">
        <v>16</v>
      </c>
      <c r="AR60" s="50">
        <v>23</v>
      </c>
      <c r="AS60" s="50">
        <v>23</v>
      </c>
      <c r="AT60" s="50">
        <v>29</v>
      </c>
      <c r="AU60" s="50">
        <v>31</v>
      </c>
      <c r="AV60" s="50">
        <v>29</v>
      </c>
      <c r="AW60" s="50">
        <v>23</v>
      </c>
    </row>
    <row r="61" spans="2:49" x14ac:dyDescent="0.2">
      <c r="B61" s="40" t="s">
        <v>103</v>
      </c>
      <c r="C61" s="28" t="s">
        <v>104</v>
      </c>
      <c r="D61" s="50">
        <v>231</v>
      </c>
      <c r="E61" s="50">
        <v>255</v>
      </c>
      <c r="F61" s="50">
        <v>277</v>
      </c>
      <c r="G61" s="50">
        <v>297</v>
      </c>
      <c r="H61" s="50">
        <v>286</v>
      </c>
      <c r="I61" s="50">
        <v>128</v>
      </c>
      <c r="J61" s="50">
        <v>138</v>
      </c>
      <c r="K61" s="50">
        <v>191</v>
      </c>
      <c r="L61" s="50">
        <v>191</v>
      </c>
      <c r="M61" s="50">
        <v>248</v>
      </c>
      <c r="N61" s="50">
        <v>242</v>
      </c>
      <c r="O61" s="50">
        <v>234</v>
      </c>
      <c r="P61" s="50">
        <v>228</v>
      </c>
      <c r="Q61" s="50">
        <v>211</v>
      </c>
      <c r="R61" s="50">
        <v>201</v>
      </c>
      <c r="S61" s="50">
        <v>207</v>
      </c>
      <c r="T61" s="50">
        <v>233</v>
      </c>
      <c r="U61" s="50">
        <v>217</v>
      </c>
      <c r="V61" s="50">
        <v>228</v>
      </c>
      <c r="W61" s="50">
        <v>239</v>
      </c>
      <c r="X61" s="50">
        <v>244</v>
      </c>
      <c r="Y61" s="50">
        <v>248</v>
      </c>
      <c r="Z61" s="50">
        <v>250</v>
      </c>
      <c r="AA61" s="50">
        <v>87</v>
      </c>
      <c r="AB61" s="50">
        <v>65</v>
      </c>
      <c r="AC61" s="50">
        <v>62</v>
      </c>
      <c r="AD61" s="50">
        <v>69</v>
      </c>
      <c r="AE61" s="50">
        <v>66</v>
      </c>
      <c r="AF61" s="50">
        <v>67</v>
      </c>
      <c r="AG61" s="50">
        <v>60</v>
      </c>
      <c r="AH61" s="50">
        <v>83</v>
      </c>
      <c r="AI61" s="50">
        <v>83</v>
      </c>
      <c r="AJ61" s="50">
        <v>87</v>
      </c>
      <c r="AK61" s="50">
        <v>96</v>
      </c>
      <c r="AL61" s="50">
        <v>110</v>
      </c>
      <c r="AM61" s="50">
        <v>108</v>
      </c>
      <c r="AN61" s="50">
        <v>121</v>
      </c>
      <c r="AO61" s="50" t="s">
        <v>78</v>
      </c>
      <c r="AP61" s="50">
        <v>300</v>
      </c>
      <c r="AQ61" s="50">
        <v>85</v>
      </c>
      <c r="AR61" s="50">
        <v>82</v>
      </c>
      <c r="AS61" s="50">
        <v>78</v>
      </c>
      <c r="AT61" s="50">
        <v>77</v>
      </c>
      <c r="AU61" s="50">
        <v>74</v>
      </c>
      <c r="AV61" s="50">
        <v>70</v>
      </c>
      <c r="AW61" s="50">
        <v>60</v>
      </c>
    </row>
    <row r="62" spans="2:49" x14ac:dyDescent="0.2">
      <c r="B62" s="40" t="s">
        <v>105</v>
      </c>
      <c r="C62" s="28" t="s">
        <v>106</v>
      </c>
      <c r="D62" s="50">
        <v>389</v>
      </c>
      <c r="E62" s="50">
        <v>447</v>
      </c>
      <c r="F62" s="50">
        <v>497</v>
      </c>
      <c r="G62" s="50">
        <v>552</v>
      </c>
      <c r="H62" s="50">
        <v>546</v>
      </c>
      <c r="I62" s="50">
        <v>310</v>
      </c>
      <c r="J62" s="72">
        <f>SUM(J60:J61)</f>
        <v>335</v>
      </c>
      <c r="K62" s="50">
        <v>318</v>
      </c>
      <c r="L62" s="50">
        <f>+L60+L61</f>
        <v>319</v>
      </c>
      <c r="M62" s="50">
        <v>319</v>
      </c>
      <c r="N62" s="50">
        <v>327</v>
      </c>
      <c r="O62" s="50">
        <v>321</v>
      </c>
      <c r="P62" s="50">
        <v>318</v>
      </c>
      <c r="Q62" s="50">
        <v>305</v>
      </c>
      <c r="R62" s="50">
        <v>289</v>
      </c>
      <c r="S62" s="50">
        <f>+S60+S61</f>
        <v>298</v>
      </c>
      <c r="T62" s="50">
        <v>314</v>
      </c>
      <c r="U62" s="50">
        <v>285</v>
      </c>
      <c r="V62" s="50">
        <v>303</v>
      </c>
      <c r="W62" s="50">
        <v>319</v>
      </c>
      <c r="X62" s="50">
        <v>324</v>
      </c>
      <c r="Y62" s="50">
        <v>333</v>
      </c>
      <c r="Z62" s="50">
        <f>+Z60+Z61</f>
        <v>340</v>
      </c>
      <c r="AA62" s="50">
        <v>122</v>
      </c>
      <c r="AB62" s="50">
        <v>98</v>
      </c>
      <c r="AC62" s="50">
        <v>97</v>
      </c>
      <c r="AD62" s="50">
        <v>104</v>
      </c>
      <c r="AE62" s="50">
        <v>96</v>
      </c>
      <c r="AF62" s="50">
        <v>97</v>
      </c>
      <c r="AG62" s="50">
        <f>+AG60+AG61</f>
        <v>88</v>
      </c>
      <c r="AH62" s="50">
        <v>104</v>
      </c>
      <c r="AI62" s="50">
        <v>101</v>
      </c>
      <c r="AJ62" s="50">
        <v>104</v>
      </c>
      <c r="AK62" s="50">
        <v>117</v>
      </c>
      <c r="AL62" s="50">
        <v>131</v>
      </c>
      <c r="AM62" s="50">
        <v>133</v>
      </c>
      <c r="AN62" s="50">
        <f>+AN60+AN61</f>
        <v>155</v>
      </c>
      <c r="AO62" s="50" t="s">
        <v>78</v>
      </c>
      <c r="AP62" s="50">
        <f>+AP60+AP61</f>
        <v>329</v>
      </c>
      <c r="AQ62" s="50">
        <v>101</v>
      </c>
      <c r="AR62" s="50">
        <v>105</v>
      </c>
      <c r="AS62" s="50">
        <v>101</v>
      </c>
      <c r="AT62" s="50">
        <v>106</v>
      </c>
      <c r="AU62" s="50">
        <v>105</v>
      </c>
      <c r="AV62" s="50">
        <v>99</v>
      </c>
      <c r="AW62" s="50">
        <f>+AW60+AW61</f>
        <v>83</v>
      </c>
    </row>
    <row r="63" spans="2:49" x14ac:dyDescent="0.2">
      <c r="B63" s="40" t="s">
        <v>107</v>
      </c>
      <c r="C63" s="28" t="s">
        <v>108</v>
      </c>
      <c r="D63" s="50">
        <v>24</v>
      </c>
      <c r="E63" s="50">
        <v>26</v>
      </c>
      <c r="F63" s="50">
        <v>26</v>
      </c>
      <c r="G63" s="50">
        <v>26</v>
      </c>
      <c r="H63" s="50">
        <v>28</v>
      </c>
      <c r="I63" s="50">
        <v>23</v>
      </c>
      <c r="J63" s="50">
        <v>16</v>
      </c>
      <c r="K63" s="50">
        <v>11</v>
      </c>
      <c r="L63" s="50">
        <v>12</v>
      </c>
      <c r="M63" s="50">
        <v>12</v>
      </c>
      <c r="N63" s="50">
        <v>15</v>
      </c>
      <c r="O63" s="50">
        <v>20</v>
      </c>
      <c r="P63" s="50">
        <v>20</v>
      </c>
      <c r="Q63" s="50">
        <v>24</v>
      </c>
      <c r="R63" s="50">
        <v>23</v>
      </c>
      <c r="S63" s="50">
        <v>15</v>
      </c>
      <c r="T63" s="50">
        <v>5</v>
      </c>
      <c r="U63" s="50">
        <v>5</v>
      </c>
      <c r="V63" s="50">
        <v>4</v>
      </c>
      <c r="W63" s="50">
        <v>4</v>
      </c>
      <c r="X63" s="50">
        <v>3</v>
      </c>
      <c r="Y63" s="50">
        <v>4</v>
      </c>
      <c r="Z63" s="50">
        <v>3</v>
      </c>
      <c r="AA63" s="50">
        <v>0</v>
      </c>
      <c r="AB63" s="50">
        <v>0</v>
      </c>
      <c r="AC63" s="50">
        <v>0</v>
      </c>
      <c r="AD63" s="50">
        <v>1</v>
      </c>
      <c r="AE63" s="50">
        <v>1</v>
      </c>
      <c r="AF63" s="50">
        <v>1</v>
      </c>
      <c r="AG63" s="50">
        <v>1</v>
      </c>
      <c r="AH63" s="50">
        <v>10</v>
      </c>
      <c r="AI63" s="50">
        <v>12</v>
      </c>
      <c r="AJ63" s="50">
        <v>12</v>
      </c>
      <c r="AK63" s="50">
        <v>11</v>
      </c>
      <c r="AL63" s="50">
        <v>13</v>
      </c>
      <c r="AM63" s="50">
        <v>16</v>
      </c>
      <c r="AN63" s="50">
        <v>18</v>
      </c>
      <c r="AO63" s="50" t="s">
        <v>78</v>
      </c>
      <c r="AP63" s="50">
        <v>2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1</v>
      </c>
      <c r="AW63" s="50">
        <v>1</v>
      </c>
    </row>
    <row r="64" spans="2:49" x14ac:dyDescent="0.2">
      <c r="B64" s="40" t="s">
        <v>109</v>
      </c>
      <c r="C64" s="28" t="s">
        <v>110</v>
      </c>
      <c r="D64" s="50">
        <v>44</v>
      </c>
      <c r="E64" s="50">
        <v>51</v>
      </c>
      <c r="F64" s="50">
        <v>51</v>
      </c>
      <c r="G64" s="50">
        <v>45</v>
      </c>
      <c r="H64" s="50">
        <v>56</v>
      </c>
      <c r="I64" s="50">
        <v>42</v>
      </c>
      <c r="J64" s="50">
        <v>32</v>
      </c>
      <c r="K64" s="50">
        <v>33</v>
      </c>
      <c r="L64" s="50">
        <v>30</v>
      </c>
      <c r="M64" s="50">
        <v>62</v>
      </c>
      <c r="N64" s="50">
        <v>80</v>
      </c>
      <c r="O64" s="50">
        <v>90</v>
      </c>
      <c r="P64" s="50">
        <v>93</v>
      </c>
      <c r="Q64" s="50">
        <v>108</v>
      </c>
      <c r="R64" s="50">
        <v>105</v>
      </c>
      <c r="S64" s="50">
        <v>93</v>
      </c>
      <c r="T64" s="50">
        <v>26</v>
      </c>
      <c r="U64" s="50">
        <v>17</v>
      </c>
      <c r="V64" s="50">
        <v>19</v>
      </c>
      <c r="W64" s="50">
        <v>19</v>
      </c>
      <c r="X64" s="50">
        <v>20</v>
      </c>
      <c r="Y64" s="50">
        <v>21</v>
      </c>
      <c r="Z64" s="50">
        <v>24</v>
      </c>
      <c r="AA64" s="50">
        <v>8</v>
      </c>
      <c r="AB64" s="50">
        <v>9</v>
      </c>
      <c r="AC64" s="50">
        <v>11</v>
      </c>
      <c r="AD64" s="50">
        <v>11</v>
      </c>
      <c r="AE64" s="50">
        <v>11</v>
      </c>
      <c r="AF64" s="50">
        <v>11</v>
      </c>
      <c r="AG64" s="50">
        <v>10</v>
      </c>
      <c r="AH64" s="50">
        <v>71</v>
      </c>
      <c r="AI64" s="50">
        <v>72</v>
      </c>
      <c r="AJ64" s="50">
        <v>73</v>
      </c>
      <c r="AK64" s="50">
        <v>71</v>
      </c>
      <c r="AL64" s="50">
        <v>70</v>
      </c>
      <c r="AM64" s="50">
        <v>62</v>
      </c>
      <c r="AN64" s="50">
        <v>58</v>
      </c>
      <c r="AO64" s="50" t="s">
        <v>78</v>
      </c>
      <c r="AP64" s="50">
        <v>56</v>
      </c>
      <c r="AQ64" s="50">
        <v>9</v>
      </c>
      <c r="AR64" s="50">
        <v>10</v>
      </c>
      <c r="AS64" s="50">
        <v>9</v>
      </c>
      <c r="AT64" s="50">
        <v>8</v>
      </c>
      <c r="AU64" s="50">
        <v>11</v>
      </c>
      <c r="AV64" s="50">
        <v>12</v>
      </c>
      <c r="AW64" s="50">
        <v>10</v>
      </c>
    </row>
    <row r="65" spans="2:57" x14ac:dyDescent="0.2">
      <c r="B65" s="40" t="s">
        <v>111</v>
      </c>
      <c r="C65" s="28" t="s">
        <v>112</v>
      </c>
      <c r="D65" s="50">
        <v>68</v>
      </c>
      <c r="E65" s="50">
        <v>77</v>
      </c>
      <c r="F65" s="50">
        <v>77</v>
      </c>
      <c r="G65" s="50">
        <v>71</v>
      </c>
      <c r="H65" s="50">
        <v>84</v>
      </c>
      <c r="I65" s="50">
        <v>65</v>
      </c>
      <c r="J65" s="72">
        <f>SUM(J63:J64)</f>
        <v>48</v>
      </c>
      <c r="K65" s="50">
        <v>44</v>
      </c>
      <c r="L65" s="50">
        <f>+L63+L64</f>
        <v>42</v>
      </c>
      <c r="M65" s="50">
        <v>74</v>
      </c>
      <c r="N65" s="50">
        <v>95</v>
      </c>
      <c r="O65" s="50">
        <v>110</v>
      </c>
      <c r="P65" s="50">
        <v>113</v>
      </c>
      <c r="Q65" s="50">
        <v>132</v>
      </c>
      <c r="R65" s="50">
        <v>128</v>
      </c>
      <c r="S65" s="50">
        <f>+S63+S64</f>
        <v>108</v>
      </c>
      <c r="T65" s="50">
        <v>31</v>
      </c>
      <c r="U65" s="50">
        <v>22</v>
      </c>
      <c r="V65" s="50">
        <v>23</v>
      </c>
      <c r="W65" s="50">
        <v>23</v>
      </c>
      <c r="X65" s="50">
        <v>23</v>
      </c>
      <c r="Y65" s="50">
        <v>25</v>
      </c>
      <c r="Z65" s="50">
        <f>+Z63+Z64</f>
        <v>27</v>
      </c>
      <c r="AA65" s="50">
        <v>8</v>
      </c>
      <c r="AB65" s="50">
        <v>9</v>
      </c>
      <c r="AC65" s="50">
        <v>11</v>
      </c>
      <c r="AD65" s="50">
        <v>12</v>
      </c>
      <c r="AE65" s="50">
        <v>12</v>
      </c>
      <c r="AF65" s="50">
        <v>12</v>
      </c>
      <c r="AG65" s="50">
        <f>+AG63+AG64</f>
        <v>11</v>
      </c>
      <c r="AH65" s="50">
        <v>91</v>
      </c>
      <c r="AI65" s="50">
        <v>93</v>
      </c>
      <c r="AJ65" s="50">
        <v>92</v>
      </c>
      <c r="AK65" s="50">
        <v>90</v>
      </c>
      <c r="AL65" s="50">
        <v>90</v>
      </c>
      <c r="AM65" s="50">
        <v>78</v>
      </c>
      <c r="AN65" s="50">
        <f>+AN63+AN64</f>
        <v>76</v>
      </c>
      <c r="AO65" s="50" t="s">
        <v>78</v>
      </c>
      <c r="AP65" s="50">
        <f>+AP64+AP63</f>
        <v>58</v>
      </c>
      <c r="AQ65" s="50">
        <v>9</v>
      </c>
      <c r="AR65" s="50">
        <v>10</v>
      </c>
      <c r="AS65" s="50">
        <v>9</v>
      </c>
      <c r="AT65" s="50">
        <v>8</v>
      </c>
      <c r="AU65" s="50">
        <v>11</v>
      </c>
      <c r="AV65" s="50">
        <v>13</v>
      </c>
      <c r="AW65" s="50">
        <f>+AW63+AW64</f>
        <v>11</v>
      </c>
    </row>
    <row r="66" spans="2:57" x14ac:dyDescent="0.2">
      <c r="B66" s="85" t="s">
        <v>113</v>
      </c>
      <c r="C66" s="27" t="s">
        <v>113</v>
      </c>
      <c r="D66" s="50">
        <f>SUM(D65,D62,D59)</f>
        <v>531</v>
      </c>
      <c r="E66" s="50">
        <f t="shared" ref="E66:AL66" si="10">SUM(E65,E62,E59)</f>
        <v>595</v>
      </c>
      <c r="F66" s="50">
        <f t="shared" si="10"/>
        <v>621</v>
      </c>
      <c r="G66" s="50">
        <f t="shared" si="10"/>
        <v>675</v>
      </c>
      <c r="H66" s="50">
        <f t="shared" si="10"/>
        <v>669</v>
      </c>
      <c r="I66" s="50">
        <f t="shared" si="10"/>
        <v>399</v>
      </c>
      <c r="J66" s="50">
        <f>+J59+J62+J65</f>
        <v>416</v>
      </c>
      <c r="K66" s="50">
        <v>373</v>
      </c>
      <c r="L66" s="50">
        <f>+L59+L62+L65</f>
        <v>374</v>
      </c>
      <c r="M66" s="50">
        <f t="shared" si="10"/>
        <v>424</v>
      </c>
      <c r="N66" s="50">
        <f t="shared" si="10"/>
        <v>447</v>
      </c>
      <c r="O66" s="50">
        <f t="shared" si="10"/>
        <v>457</v>
      </c>
      <c r="P66" s="50">
        <f t="shared" si="10"/>
        <v>462</v>
      </c>
      <c r="Q66" s="50">
        <f t="shared" si="10"/>
        <v>455</v>
      </c>
      <c r="R66" s="50">
        <f t="shared" si="10"/>
        <v>431</v>
      </c>
      <c r="S66" s="50">
        <f>+S65+S62+S59</f>
        <v>424</v>
      </c>
      <c r="T66" s="50">
        <f t="shared" si="10"/>
        <v>407</v>
      </c>
      <c r="U66" s="50">
        <f t="shared" si="10"/>
        <v>377</v>
      </c>
      <c r="V66" s="50">
        <f t="shared" si="10"/>
        <v>396</v>
      </c>
      <c r="W66" s="50">
        <f t="shared" si="10"/>
        <v>404</v>
      </c>
      <c r="X66" s="50">
        <f t="shared" si="10"/>
        <v>388</v>
      </c>
      <c r="Y66" s="50">
        <f>+Y65+Y62+Y59</f>
        <v>401</v>
      </c>
      <c r="Z66" s="50">
        <f>+Z65+Z62+Z59</f>
        <v>414</v>
      </c>
      <c r="AA66" s="50">
        <f t="shared" si="10"/>
        <v>178</v>
      </c>
      <c r="AB66" s="50">
        <f t="shared" si="10"/>
        <v>146</v>
      </c>
      <c r="AC66" s="50">
        <f t="shared" si="10"/>
        <v>129</v>
      </c>
      <c r="AD66" s="50">
        <f t="shared" si="10"/>
        <v>128</v>
      </c>
      <c r="AE66" s="50">
        <f t="shared" si="10"/>
        <v>117</v>
      </c>
      <c r="AF66" s="50">
        <f t="shared" si="10"/>
        <v>133</v>
      </c>
      <c r="AG66" s="50">
        <f t="shared" si="10"/>
        <v>112</v>
      </c>
      <c r="AH66" s="50">
        <f t="shared" si="10"/>
        <v>242</v>
      </c>
      <c r="AI66" s="50">
        <f t="shared" si="10"/>
        <v>228</v>
      </c>
      <c r="AJ66" s="50">
        <f t="shared" si="10"/>
        <v>252</v>
      </c>
      <c r="AK66" s="50">
        <f t="shared" si="10"/>
        <v>260</v>
      </c>
      <c r="AL66" s="50">
        <f t="shared" si="10"/>
        <v>268</v>
      </c>
      <c r="AM66" s="50">
        <f>+AM59+AM62+AM65</f>
        <v>270</v>
      </c>
      <c r="AN66" s="50">
        <f>+AN59+AN62+AN65</f>
        <v>285</v>
      </c>
      <c r="AO66" s="50" t="s">
        <v>78</v>
      </c>
      <c r="AP66" s="50">
        <f>+AP65+AP62+AP59</f>
        <v>608</v>
      </c>
      <c r="AQ66" s="50">
        <f t="shared" ref="AQ66:AV66" si="11">SUM(AQ65,AQ62,AQ59)</f>
        <v>144</v>
      </c>
      <c r="AR66" s="50">
        <f t="shared" si="11"/>
        <v>147</v>
      </c>
      <c r="AS66" s="50">
        <f t="shared" si="11"/>
        <v>143</v>
      </c>
      <c r="AT66" s="50">
        <f t="shared" si="11"/>
        <v>139</v>
      </c>
      <c r="AU66" s="50">
        <f t="shared" si="11"/>
        <v>133</v>
      </c>
      <c r="AV66" s="50">
        <f t="shared" si="11"/>
        <v>131</v>
      </c>
      <c r="AW66" s="50">
        <f>+AW65+AW62+AW59</f>
        <v>107</v>
      </c>
    </row>
    <row r="67" spans="2:57" x14ac:dyDescent="0.25">
      <c r="B67" s="5"/>
      <c r="C67" s="34"/>
    </row>
    <row r="68" spans="2:57" ht="12.75" x14ac:dyDescent="0.25">
      <c r="B68" s="136" t="s">
        <v>114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</row>
    <row r="69" spans="2:57" x14ac:dyDescent="0.2">
      <c r="B69" s="38" t="s">
        <v>1</v>
      </c>
      <c r="C69" s="30" t="s">
        <v>2</v>
      </c>
      <c r="D69" s="128" t="s">
        <v>3</v>
      </c>
      <c r="E69" s="129"/>
      <c r="F69" s="129"/>
      <c r="G69" s="129"/>
      <c r="H69" s="129"/>
      <c r="I69" s="129"/>
      <c r="J69" s="129"/>
      <c r="K69" s="130"/>
      <c r="L69" s="128" t="s">
        <v>39</v>
      </c>
      <c r="M69" s="129"/>
      <c r="N69" s="129"/>
      <c r="O69" s="130"/>
      <c r="P69" s="128" t="s">
        <v>5</v>
      </c>
      <c r="Q69" s="129"/>
      <c r="R69" s="129"/>
      <c r="S69" s="129"/>
      <c r="T69" s="129"/>
      <c r="U69" s="129"/>
      <c r="V69" s="129"/>
      <c r="W69" s="130"/>
      <c r="X69" s="128" t="s">
        <v>6</v>
      </c>
      <c r="Y69" s="129"/>
      <c r="Z69" s="129"/>
      <c r="AA69" s="129"/>
      <c r="AB69" s="129"/>
      <c r="AC69" s="129"/>
      <c r="AD69" s="129"/>
      <c r="AE69" s="130"/>
      <c r="AF69" s="128" t="s">
        <v>7</v>
      </c>
      <c r="AG69" s="129"/>
      <c r="AH69" s="129"/>
      <c r="AI69" s="129"/>
      <c r="AJ69" s="129"/>
      <c r="AK69" s="129"/>
      <c r="AL69" s="129"/>
      <c r="AM69" s="130"/>
      <c r="AN69" s="128" t="s">
        <v>115</v>
      </c>
      <c r="AO69" s="129"/>
      <c r="AP69" s="129"/>
      <c r="AQ69" s="129"/>
      <c r="AR69" s="129"/>
      <c r="AS69" s="129"/>
      <c r="AT69" s="129"/>
      <c r="AU69" s="130"/>
      <c r="AV69" s="128" t="s">
        <v>10</v>
      </c>
      <c r="AW69" s="130"/>
      <c r="AX69" s="128" t="s">
        <v>9</v>
      </c>
      <c r="AY69" s="129"/>
      <c r="AZ69" s="129"/>
      <c r="BA69" s="129"/>
      <c r="BB69" s="129"/>
      <c r="BC69" s="129"/>
      <c r="BD69" s="129"/>
      <c r="BE69" s="130"/>
    </row>
    <row r="70" spans="2:57" x14ac:dyDescent="0.2">
      <c r="B70" s="39" t="s">
        <v>12</v>
      </c>
      <c r="C70" s="27" t="s">
        <v>13</v>
      </c>
      <c r="D70" s="118">
        <v>2021</v>
      </c>
      <c r="E70" s="119"/>
      <c r="F70" s="118">
        <v>2022</v>
      </c>
      <c r="G70" s="119"/>
      <c r="H70" s="118">
        <v>2023</v>
      </c>
      <c r="I70" s="119"/>
      <c r="J70" s="118">
        <v>2024</v>
      </c>
      <c r="K70" s="119"/>
      <c r="L70" s="16">
        <v>2023</v>
      </c>
      <c r="M70" s="16"/>
      <c r="N70" s="16">
        <v>2024</v>
      </c>
      <c r="O70" s="16"/>
      <c r="P70" s="118">
        <v>2021</v>
      </c>
      <c r="Q70" s="119"/>
      <c r="R70" s="118">
        <v>2022</v>
      </c>
      <c r="S70" s="119"/>
      <c r="T70" s="118">
        <v>2023</v>
      </c>
      <c r="U70" s="119"/>
      <c r="V70" s="118">
        <v>2024</v>
      </c>
      <c r="W70" s="119"/>
      <c r="X70" s="118">
        <v>2021</v>
      </c>
      <c r="Y70" s="119"/>
      <c r="Z70" s="118">
        <v>2022</v>
      </c>
      <c r="AA70" s="119"/>
      <c r="AB70" s="118">
        <v>2023</v>
      </c>
      <c r="AC70" s="119"/>
      <c r="AD70" s="118">
        <v>2024</v>
      </c>
      <c r="AE70" s="119"/>
      <c r="AF70" s="118">
        <v>2021</v>
      </c>
      <c r="AG70" s="119"/>
      <c r="AH70" s="118">
        <v>2022</v>
      </c>
      <c r="AI70" s="119"/>
      <c r="AJ70" s="118">
        <v>2023</v>
      </c>
      <c r="AK70" s="119"/>
      <c r="AL70" s="118">
        <v>2024</v>
      </c>
      <c r="AM70" s="119"/>
      <c r="AN70" s="118">
        <v>2021</v>
      </c>
      <c r="AO70" s="119"/>
      <c r="AP70" s="118">
        <v>2022</v>
      </c>
      <c r="AQ70" s="119"/>
      <c r="AR70" s="118">
        <v>2023</v>
      </c>
      <c r="AS70" s="119"/>
      <c r="AT70" s="118">
        <v>2024</v>
      </c>
      <c r="AU70" s="119"/>
      <c r="AV70" s="118">
        <v>2024</v>
      </c>
      <c r="AW70" s="119"/>
      <c r="AX70" s="118">
        <v>2021</v>
      </c>
      <c r="AY70" s="119"/>
      <c r="AZ70" s="118">
        <v>2022</v>
      </c>
      <c r="BA70" s="119"/>
      <c r="BB70" s="118">
        <v>2023</v>
      </c>
      <c r="BC70" s="119"/>
      <c r="BD70" s="118">
        <v>2024</v>
      </c>
      <c r="BE70" s="119"/>
    </row>
    <row r="71" spans="2:57" x14ac:dyDescent="0.2">
      <c r="B71" s="39" t="s">
        <v>116</v>
      </c>
      <c r="C71" s="27" t="s">
        <v>117</v>
      </c>
      <c r="D71" s="16" t="s">
        <v>118</v>
      </c>
      <c r="E71" s="16" t="s">
        <v>119</v>
      </c>
      <c r="F71" s="16" t="s">
        <v>118</v>
      </c>
      <c r="G71" s="16" t="s">
        <v>119</v>
      </c>
      <c r="H71" s="16" t="s">
        <v>118</v>
      </c>
      <c r="I71" s="16" t="s">
        <v>119</v>
      </c>
      <c r="J71" s="16" t="s">
        <v>118</v>
      </c>
      <c r="K71" s="16" t="s">
        <v>119</v>
      </c>
      <c r="L71" s="16" t="s">
        <v>118</v>
      </c>
      <c r="M71" s="16" t="s">
        <v>119</v>
      </c>
      <c r="N71" s="16" t="s">
        <v>118</v>
      </c>
      <c r="O71" s="16" t="s">
        <v>119</v>
      </c>
      <c r="P71" s="16" t="s">
        <v>118</v>
      </c>
      <c r="Q71" s="16" t="s">
        <v>119</v>
      </c>
      <c r="R71" s="16" t="s">
        <v>118</v>
      </c>
      <c r="S71" s="16" t="s">
        <v>119</v>
      </c>
      <c r="T71" s="16" t="s">
        <v>118</v>
      </c>
      <c r="U71" s="16" t="s">
        <v>119</v>
      </c>
      <c r="V71" s="16" t="s">
        <v>118</v>
      </c>
      <c r="W71" s="16" t="s">
        <v>119</v>
      </c>
      <c r="X71" s="16" t="s">
        <v>118</v>
      </c>
      <c r="Y71" s="16" t="s">
        <v>119</v>
      </c>
      <c r="Z71" s="16" t="s">
        <v>118</v>
      </c>
      <c r="AA71" s="16" t="s">
        <v>119</v>
      </c>
      <c r="AB71" s="16" t="s">
        <v>118</v>
      </c>
      <c r="AC71" s="16" t="s">
        <v>119</v>
      </c>
      <c r="AD71" s="16" t="s">
        <v>118</v>
      </c>
      <c r="AE71" s="16" t="s">
        <v>119</v>
      </c>
      <c r="AF71" s="16" t="s">
        <v>118</v>
      </c>
      <c r="AG71" s="16" t="s">
        <v>119</v>
      </c>
      <c r="AH71" s="16" t="s">
        <v>118</v>
      </c>
      <c r="AI71" s="16" t="s">
        <v>119</v>
      </c>
      <c r="AJ71" s="16" t="s">
        <v>118</v>
      </c>
      <c r="AK71" s="16" t="s">
        <v>119</v>
      </c>
      <c r="AL71" s="16" t="s">
        <v>118</v>
      </c>
      <c r="AM71" s="16" t="s">
        <v>119</v>
      </c>
      <c r="AN71" s="16" t="s">
        <v>118</v>
      </c>
      <c r="AO71" s="16" t="s">
        <v>119</v>
      </c>
      <c r="AP71" s="16" t="s">
        <v>118</v>
      </c>
      <c r="AQ71" s="16" t="s">
        <v>119</v>
      </c>
      <c r="AR71" s="16" t="s">
        <v>118</v>
      </c>
      <c r="AS71" s="16" t="s">
        <v>119</v>
      </c>
      <c r="AT71" s="16" t="s">
        <v>118</v>
      </c>
      <c r="AU71" s="16" t="s">
        <v>119</v>
      </c>
      <c r="AV71" s="16" t="s">
        <v>118</v>
      </c>
      <c r="AW71" s="16" t="s">
        <v>119</v>
      </c>
      <c r="AX71" s="16" t="s">
        <v>118</v>
      </c>
      <c r="AY71" s="16" t="s">
        <v>119</v>
      </c>
      <c r="AZ71" s="16" t="s">
        <v>118</v>
      </c>
      <c r="BA71" s="16" t="s">
        <v>119</v>
      </c>
      <c r="BB71" s="16" t="s">
        <v>118</v>
      </c>
      <c r="BC71" s="16" t="s">
        <v>119</v>
      </c>
      <c r="BD71" s="16" t="s">
        <v>118</v>
      </c>
      <c r="BE71" s="16" t="s">
        <v>119</v>
      </c>
    </row>
    <row r="72" spans="2:57" x14ac:dyDescent="0.2">
      <c r="B72" s="40" t="s">
        <v>120</v>
      </c>
      <c r="C72" s="28" t="s">
        <v>121</v>
      </c>
      <c r="D72" s="43">
        <v>0</v>
      </c>
      <c r="E72" s="43">
        <v>0</v>
      </c>
      <c r="F72" s="43">
        <v>1</v>
      </c>
      <c r="G72" s="43">
        <v>0.2</v>
      </c>
      <c r="H72" s="43">
        <v>2</v>
      </c>
      <c r="I72" s="43">
        <v>1</v>
      </c>
      <c r="J72" s="43">
        <v>3</v>
      </c>
      <c r="K72" s="44">
        <v>7.1999999999999998E-3</v>
      </c>
      <c r="L72" s="56">
        <v>0</v>
      </c>
      <c r="M72" s="43">
        <v>0</v>
      </c>
      <c r="N72" s="43">
        <v>0</v>
      </c>
      <c r="O72" s="44">
        <v>0</v>
      </c>
      <c r="P72" s="43" t="s">
        <v>78</v>
      </c>
      <c r="Q72" s="43" t="s">
        <v>78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1</v>
      </c>
      <c r="Y72" s="43">
        <v>0.25</v>
      </c>
      <c r="Z72" s="43">
        <v>2</v>
      </c>
      <c r="AA72" s="43">
        <v>0.5</v>
      </c>
      <c r="AB72" s="43">
        <v>2</v>
      </c>
      <c r="AC72" s="43">
        <v>0.5</v>
      </c>
      <c r="AD72" s="43">
        <v>2</v>
      </c>
      <c r="AE72" s="43">
        <v>0.48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1</v>
      </c>
      <c r="AO72" s="43">
        <v>0.4</v>
      </c>
      <c r="AP72" s="43">
        <v>1</v>
      </c>
      <c r="AQ72" s="43">
        <v>0.4</v>
      </c>
      <c r="AR72" s="43">
        <v>1</v>
      </c>
      <c r="AS72" s="43">
        <v>0.4</v>
      </c>
      <c r="AT72" s="43">
        <v>1</v>
      </c>
      <c r="AU72" s="43">
        <v>0.35</v>
      </c>
      <c r="AV72" s="43">
        <v>0</v>
      </c>
      <c r="AW72" s="43">
        <v>0</v>
      </c>
      <c r="AX72" s="56">
        <v>0</v>
      </c>
      <c r="AY72" s="43">
        <v>0</v>
      </c>
      <c r="AZ72" s="56">
        <v>0</v>
      </c>
      <c r="BA72" s="43">
        <v>0</v>
      </c>
      <c r="BB72" s="56">
        <v>0</v>
      </c>
      <c r="BC72" s="43">
        <v>0</v>
      </c>
      <c r="BD72" s="43">
        <v>0</v>
      </c>
      <c r="BE72" s="43">
        <v>0</v>
      </c>
    </row>
    <row r="73" spans="2:57" x14ac:dyDescent="0.2">
      <c r="B73" s="40" t="s">
        <v>122</v>
      </c>
      <c r="C73" s="28" t="s">
        <v>123</v>
      </c>
      <c r="D73" s="43" t="s">
        <v>78</v>
      </c>
      <c r="E73" s="43" t="s">
        <v>78</v>
      </c>
      <c r="F73" s="43" t="s">
        <v>78</v>
      </c>
      <c r="G73" s="44" t="s">
        <v>78</v>
      </c>
      <c r="H73" s="43">
        <v>8</v>
      </c>
      <c r="I73" s="44">
        <v>0.02</v>
      </c>
      <c r="J73" s="43">
        <v>12</v>
      </c>
      <c r="K73" s="44">
        <v>2.8799999999999999E-2</v>
      </c>
      <c r="L73" s="56">
        <v>3</v>
      </c>
      <c r="M73" s="44">
        <v>0.8</v>
      </c>
      <c r="N73" s="43">
        <v>5</v>
      </c>
      <c r="O73" s="44">
        <v>1.34E-2</v>
      </c>
      <c r="P73" s="43" t="s">
        <v>78</v>
      </c>
      <c r="Q73" s="43" t="s">
        <v>78</v>
      </c>
      <c r="R73" s="43" t="s">
        <v>78</v>
      </c>
      <c r="S73" s="43" t="s">
        <v>78</v>
      </c>
      <c r="T73" s="43">
        <v>10</v>
      </c>
      <c r="U73" s="44">
        <v>2.8000000000000001E-2</v>
      </c>
      <c r="V73" s="43">
        <v>7</v>
      </c>
      <c r="W73" s="44">
        <v>1.6500000000000001E-2</v>
      </c>
      <c r="X73" s="43" t="s">
        <v>78</v>
      </c>
      <c r="Y73" s="43" t="s">
        <v>78</v>
      </c>
      <c r="Z73" s="43" t="s">
        <v>78</v>
      </c>
      <c r="AA73" s="43" t="s">
        <v>78</v>
      </c>
      <c r="AB73" s="43" t="s">
        <v>78</v>
      </c>
      <c r="AC73" s="44" t="s">
        <v>78</v>
      </c>
      <c r="AD73" s="43">
        <v>4</v>
      </c>
      <c r="AE73" s="44">
        <v>9.7000000000000003E-3</v>
      </c>
      <c r="AF73" s="43">
        <v>0</v>
      </c>
      <c r="AG73" s="43" t="s">
        <v>78</v>
      </c>
      <c r="AH73" s="43" t="s">
        <v>78</v>
      </c>
      <c r="AI73" s="43" t="s">
        <v>78</v>
      </c>
      <c r="AJ73" s="43" t="s">
        <v>78</v>
      </c>
      <c r="AK73" s="44" t="s">
        <v>78</v>
      </c>
      <c r="AL73" s="43">
        <v>0</v>
      </c>
      <c r="AM73" s="44">
        <v>0</v>
      </c>
      <c r="AN73" s="43" t="s">
        <v>78</v>
      </c>
      <c r="AO73" s="43" t="s">
        <v>78</v>
      </c>
      <c r="AP73" s="43" t="s">
        <v>78</v>
      </c>
      <c r="AQ73" s="43" t="s">
        <v>78</v>
      </c>
      <c r="AR73" s="43">
        <v>13</v>
      </c>
      <c r="AS73" s="44">
        <v>0.05</v>
      </c>
      <c r="AT73" s="43">
        <v>8</v>
      </c>
      <c r="AU73" s="44">
        <v>2.81E-2</v>
      </c>
      <c r="AV73" s="43">
        <v>0</v>
      </c>
      <c r="AW73" s="43">
        <v>0</v>
      </c>
      <c r="AX73" s="56" t="s">
        <v>78</v>
      </c>
      <c r="AY73" s="43" t="s">
        <v>78</v>
      </c>
      <c r="AZ73" s="56" t="s">
        <v>78</v>
      </c>
      <c r="BA73" s="43" t="s">
        <v>78</v>
      </c>
      <c r="BB73" s="56" t="s">
        <v>78</v>
      </c>
      <c r="BC73" s="44" t="s">
        <v>78</v>
      </c>
      <c r="BD73" s="43">
        <v>0</v>
      </c>
      <c r="BE73" s="44">
        <v>0</v>
      </c>
    </row>
    <row r="74" spans="2:57" x14ac:dyDescent="0.2">
      <c r="B74" s="40" t="s">
        <v>124</v>
      </c>
      <c r="C74" s="28" t="s">
        <v>125</v>
      </c>
      <c r="D74" s="43">
        <v>1</v>
      </c>
      <c r="E74" s="43">
        <v>1.4814814814814814E-3</v>
      </c>
      <c r="F74" s="43">
        <v>55</v>
      </c>
      <c r="G74" s="43">
        <v>8.3000000000000007</v>
      </c>
      <c r="H74" s="43">
        <v>1</v>
      </c>
      <c r="I74" s="43">
        <v>0.25</v>
      </c>
      <c r="J74" s="43">
        <v>2</v>
      </c>
      <c r="K74" s="44">
        <v>4.7999999999999996E-3</v>
      </c>
      <c r="L74" s="56">
        <v>1</v>
      </c>
      <c r="M74" s="43">
        <v>0.3</v>
      </c>
      <c r="N74" s="43">
        <v>1</v>
      </c>
      <c r="O74" s="44">
        <v>2.7000000000000001E-3</v>
      </c>
      <c r="P74" s="43" t="s">
        <v>78</v>
      </c>
      <c r="Q74" s="43" t="s">
        <v>78</v>
      </c>
      <c r="R74" s="43">
        <v>5</v>
      </c>
      <c r="S74" s="43">
        <v>1.1200000000000001</v>
      </c>
      <c r="T74" s="43">
        <v>8</v>
      </c>
      <c r="U74" s="43">
        <v>1.8</v>
      </c>
      <c r="V74" s="43">
        <v>11</v>
      </c>
      <c r="W74" s="43">
        <v>2.59</v>
      </c>
      <c r="X74" s="43">
        <v>0</v>
      </c>
      <c r="Y74" s="43">
        <v>0</v>
      </c>
      <c r="Z74" s="43">
        <v>7</v>
      </c>
      <c r="AA74" s="43">
        <v>2</v>
      </c>
      <c r="AB74" s="43" t="s">
        <v>78</v>
      </c>
      <c r="AC74" s="43" t="s">
        <v>78</v>
      </c>
      <c r="AD74" s="43">
        <v>3</v>
      </c>
      <c r="AE74" s="43">
        <v>0.72</v>
      </c>
      <c r="AF74" s="43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 t="s">
        <v>78</v>
      </c>
      <c r="AS74" s="43" t="s">
        <v>78</v>
      </c>
      <c r="AT74" s="43">
        <v>10</v>
      </c>
      <c r="AU74" s="43">
        <v>3.51</v>
      </c>
      <c r="AV74" s="43" t="s">
        <v>78</v>
      </c>
      <c r="AW74" s="43" t="s">
        <v>78</v>
      </c>
      <c r="AX74" s="56">
        <v>0</v>
      </c>
      <c r="AY74" s="43">
        <v>0</v>
      </c>
      <c r="AZ74" s="56">
        <v>6</v>
      </c>
      <c r="BA74" s="43">
        <v>4.5</v>
      </c>
      <c r="BB74" s="56">
        <v>0</v>
      </c>
      <c r="BC74" s="43">
        <v>0</v>
      </c>
      <c r="BD74" s="43">
        <v>0</v>
      </c>
      <c r="BE74" s="43">
        <v>0</v>
      </c>
    </row>
    <row r="75" spans="2:57" x14ac:dyDescent="0.2">
      <c r="B75" s="40" t="s">
        <v>126</v>
      </c>
      <c r="C75" s="28" t="s">
        <v>127</v>
      </c>
      <c r="D75" s="43">
        <v>4</v>
      </c>
      <c r="E75" s="43">
        <v>0.59</v>
      </c>
      <c r="F75" s="43">
        <v>3</v>
      </c>
      <c r="G75" s="43">
        <v>0.45</v>
      </c>
      <c r="H75" s="43">
        <v>2</v>
      </c>
      <c r="I75" s="43">
        <v>0</v>
      </c>
      <c r="J75" s="43">
        <v>3</v>
      </c>
      <c r="K75" s="44">
        <v>7.1999999999999998E-3</v>
      </c>
      <c r="L75" s="56">
        <v>1</v>
      </c>
      <c r="M75" s="43">
        <v>0.3</v>
      </c>
      <c r="N75" s="43">
        <v>1</v>
      </c>
      <c r="O75" s="44">
        <v>2.7000000000000001E-3</v>
      </c>
      <c r="P75" s="43">
        <v>1</v>
      </c>
      <c r="Q75" s="43">
        <v>0.22</v>
      </c>
      <c r="R75" s="43">
        <v>1</v>
      </c>
      <c r="S75" s="43">
        <v>0.22</v>
      </c>
      <c r="T75" s="43">
        <v>8</v>
      </c>
      <c r="U75" s="43">
        <v>0</v>
      </c>
      <c r="V75" s="43">
        <v>1</v>
      </c>
      <c r="W75" s="43">
        <v>0.24</v>
      </c>
      <c r="X75" s="43">
        <v>8</v>
      </c>
      <c r="Y75" s="43">
        <v>1.98</v>
      </c>
      <c r="Z75" s="43">
        <v>8</v>
      </c>
      <c r="AA75" s="43">
        <v>2.06</v>
      </c>
      <c r="AB75" s="43" t="s">
        <v>78</v>
      </c>
      <c r="AC75" s="43" t="s">
        <v>78</v>
      </c>
      <c r="AD75" s="43">
        <v>9</v>
      </c>
      <c r="AE75" s="43">
        <v>2.17</v>
      </c>
      <c r="AF75" s="43">
        <v>8</v>
      </c>
      <c r="AG75" s="43">
        <v>6.25</v>
      </c>
      <c r="AH75" s="43">
        <v>8</v>
      </c>
      <c r="AI75" s="43">
        <v>6.84</v>
      </c>
      <c r="AJ75" s="43">
        <v>0</v>
      </c>
      <c r="AK75" s="43">
        <v>0</v>
      </c>
      <c r="AL75" s="43">
        <v>4</v>
      </c>
      <c r="AM75" s="43">
        <v>3.57</v>
      </c>
      <c r="AN75" s="43">
        <v>4</v>
      </c>
      <c r="AO75" s="43">
        <v>1.5</v>
      </c>
      <c r="AP75" s="43">
        <v>0</v>
      </c>
      <c r="AQ75" s="43" t="s">
        <v>78</v>
      </c>
      <c r="AR75" s="43" t="s">
        <v>78</v>
      </c>
      <c r="AS75" s="43">
        <v>0</v>
      </c>
      <c r="AT75" s="43">
        <v>4</v>
      </c>
      <c r="AU75" s="43">
        <v>1.4</v>
      </c>
      <c r="AV75" s="43">
        <v>5</v>
      </c>
      <c r="AW75" s="43">
        <v>0.82</v>
      </c>
      <c r="AX75" s="56">
        <v>3</v>
      </c>
      <c r="AY75" s="43">
        <v>2.16</v>
      </c>
      <c r="AZ75" s="56">
        <v>7</v>
      </c>
      <c r="BA75" s="43">
        <v>5.2</v>
      </c>
      <c r="BB75" s="56">
        <v>0</v>
      </c>
      <c r="BC75" s="43">
        <v>0</v>
      </c>
      <c r="BD75" s="43">
        <v>4</v>
      </c>
      <c r="BE75" s="43">
        <v>3.74</v>
      </c>
    </row>
    <row r="76" spans="2:57" ht="24" x14ac:dyDescent="0.2">
      <c r="B76" s="40" t="s">
        <v>128</v>
      </c>
      <c r="C76" s="28" t="s">
        <v>129</v>
      </c>
      <c r="D76" s="43">
        <v>77</v>
      </c>
      <c r="E76" s="43">
        <v>26.1</v>
      </c>
      <c r="F76" s="43">
        <v>89</v>
      </c>
      <c r="G76" s="43">
        <v>28</v>
      </c>
      <c r="H76" s="43">
        <v>39</v>
      </c>
      <c r="I76" s="43">
        <v>43</v>
      </c>
      <c r="J76" s="43">
        <v>43</v>
      </c>
      <c r="K76" s="44">
        <v>0.45739999999999997</v>
      </c>
      <c r="L76" s="56" t="s">
        <v>78</v>
      </c>
      <c r="M76" s="43" t="s">
        <v>78</v>
      </c>
      <c r="N76" s="43">
        <v>50</v>
      </c>
      <c r="O76" s="44">
        <v>0.25130000000000002</v>
      </c>
      <c r="P76" s="43">
        <v>14</v>
      </c>
      <c r="Q76" s="43">
        <v>13.6</v>
      </c>
      <c r="R76" s="43">
        <v>23</v>
      </c>
      <c r="S76" s="43">
        <v>30</v>
      </c>
      <c r="T76" s="43">
        <v>21</v>
      </c>
      <c r="U76" s="43">
        <v>24</v>
      </c>
      <c r="V76" s="43">
        <v>35</v>
      </c>
      <c r="W76" s="43">
        <v>28</v>
      </c>
      <c r="X76" s="43">
        <v>10</v>
      </c>
      <c r="Y76" s="43">
        <v>37</v>
      </c>
      <c r="Z76" s="43">
        <v>2</v>
      </c>
      <c r="AA76" s="43">
        <v>7.7</v>
      </c>
      <c r="AB76" s="43">
        <v>0</v>
      </c>
      <c r="AC76" s="43">
        <v>0</v>
      </c>
      <c r="AD76" s="43">
        <v>3</v>
      </c>
      <c r="AE76" s="43">
        <v>16.670000000000002</v>
      </c>
      <c r="AF76" s="43">
        <v>41</v>
      </c>
      <c r="AG76" s="43">
        <v>32.03</v>
      </c>
      <c r="AH76" s="43">
        <v>35</v>
      </c>
      <c r="AI76" s="43">
        <v>30</v>
      </c>
      <c r="AJ76" s="43">
        <v>20</v>
      </c>
      <c r="AK76" s="43">
        <v>40</v>
      </c>
      <c r="AL76" s="43">
        <v>8</v>
      </c>
      <c r="AM76" s="43">
        <v>24.24</v>
      </c>
      <c r="AN76" s="43" t="s">
        <v>78</v>
      </c>
      <c r="AO76" s="43" t="s">
        <v>78</v>
      </c>
      <c r="AP76" s="43">
        <v>17</v>
      </c>
      <c r="AQ76" s="43">
        <v>30.4</v>
      </c>
      <c r="AR76" s="43">
        <v>18</v>
      </c>
      <c r="AS76" s="43">
        <v>30</v>
      </c>
      <c r="AT76" s="43">
        <v>47</v>
      </c>
      <c r="AU76" s="43">
        <v>21.96</v>
      </c>
      <c r="AV76" s="43">
        <v>12</v>
      </c>
      <c r="AW76" s="43">
        <v>40</v>
      </c>
      <c r="AX76" s="56" t="s">
        <v>78</v>
      </c>
      <c r="AY76" s="43" t="s">
        <v>78</v>
      </c>
      <c r="AZ76" s="56">
        <v>13</v>
      </c>
      <c r="BA76" s="43">
        <v>26</v>
      </c>
      <c r="BB76" s="56">
        <v>12</v>
      </c>
      <c r="BC76" s="43">
        <v>30.8</v>
      </c>
      <c r="BD76" s="43">
        <v>7</v>
      </c>
      <c r="BE76" s="43">
        <v>33.33</v>
      </c>
    </row>
    <row r="77" spans="2:57" ht="24" x14ac:dyDescent="0.2">
      <c r="B77" s="40" t="s">
        <v>130</v>
      </c>
      <c r="C77" s="28" t="s">
        <v>131</v>
      </c>
      <c r="D77" s="43">
        <v>5</v>
      </c>
      <c r="E77" s="43">
        <v>18.510000000000002</v>
      </c>
      <c r="F77" s="43">
        <v>5</v>
      </c>
      <c r="G77" s="43">
        <v>20</v>
      </c>
      <c r="H77" s="43">
        <v>4</v>
      </c>
      <c r="I77" s="43">
        <v>25</v>
      </c>
      <c r="J77" s="43">
        <v>3</v>
      </c>
      <c r="K77" s="44">
        <v>0.25</v>
      </c>
      <c r="L77" s="56" t="s">
        <v>78</v>
      </c>
      <c r="M77" s="43" t="s">
        <v>78</v>
      </c>
      <c r="N77" s="43">
        <v>1</v>
      </c>
      <c r="O77" s="44">
        <v>7.6899999999999996E-2</v>
      </c>
      <c r="P77" s="43" t="s">
        <v>78</v>
      </c>
      <c r="Q77" s="43" t="s">
        <v>78</v>
      </c>
      <c r="R77" s="43">
        <v>8</v>
      </c>
      <c r="S77" s="43">
        <v>61.5</v>
      </c>
      <c r="T77" s="43">
        <v>4</v>
      </c>
      <c r="U77" s="43">
        <v>44</v>
      </c>
      <c r="V77" s="43">
        <v>3</v>
      </c>
      <c r="W77" s="43">
        <v>30</v>
      </c>
      <c r="X77" s="43">
        <v>2</v>
      </c>
      <c r="Y77" s="43">
        <v>20</v>
      </c>
      <c r="Z77" s="43">
        <v>1</v>
      </c>
      <c r="AA77" s="43">
        <v>7.7</v>
      </c>
      <c r="AB77" s="43">
        <v>22</v>
      </c>
      <c r="AC77" s="43">
        <v>0</v>
      </c>
      <c r="AD77" s="43">
        <v>24</v>
      </c>
      <c r="AE77" s="43">
        <v>32.880000000000003</v>
      </c>
      <c r="AF77" s="43">
        <v>1</v>
      </c>
      <c r="AG77" s="43">
        <v>20</v>
      </c>
      <c r="AH77" s="43">
        <v>1</v>
      </c>
      <c r="AI77" s="43">
        <v>14.3</v>
      </c>
      <c r="AJ77" s="43">
        <v>0</v>
      </c>
      <c r="AK77" s="43">
        <v>0</v>
      </c>
      <c r="AL77" s="43">
        <v>1</v>
      </c>
      <c r="AM77" s="43">
        <v>10</v>
      </c>
      <c r="AN77" s="43" t="s">
        <v>78</v>
      </c>
      <c r="AO77" s="43" t="s">
        <v>78</v>
      </c>
      <c r="AP77" s="43">
        <v>19</v>
      </c>
      <c r="AQ77" s="43">
        <v>7</v>
      </c>
      <c r="AR77" s="43">
        <v>19</v>
      </c>
      <c r="AS77" s="43">
        <v>21</v>
      </c>
      <c r="AT77" s="43">
        <v>20</v>
      </c>
      <c r="AU77" s="43">
        <v>23.26</v>
      </c>
      <c r="AV77" s="43">
        <v>41</v>
      </c>
      <c r="AW77" s="43">
        <v>7.11</v>
      </c>
      <c r="AX77" s="56">
        <v>1</v>
      </c>
      <c r="AY77" s="43">
        <v>1</v>
      </c>
      <c r="AZ77" s="56">
        <v>1</v>
      </c>
      <c r="BA77" s="43">
        <v>33</v>
      </c>
      <c r="BB77" s="56">
        <v>1</v>
      </c>
      <c r="BC77" s="43">
        <v>33</v>
      </c>
      <c r="BD77" s="43">
        <v>1</v>
      </c>
      <c r="BE77" s="43">
        <v>33.33</v>
      </c>
    </row>
    <row r="78" spans="2:57" x14ac:dyDescent="0.25">
      <c r="B78" s="5"/>
      <c r="C78" s="34"/>
    </row>
    <row r="79" spans="2:57" ht="12.75" x14ac:dyDescent="0.25">
      <c r="B79" s="146" t="s">
        <v>132</v>
      </c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</row>
    <row r="80" spans="2:57" x14ac:dyDescent="0.2">
      <c r="B80" s="74" t="s">
        <v>1</v>
      </c>
      <c r="C80" s="75" t="s">
        <v>2</v>
      </c>
      <c r="D80" s="113" t="s">
        <v>3</v>
      </c>
      <c r="E80" s="114"/>
      <c r="F80" s="114"/>
      <c r="G80" s="114"/>
      <c r="H80" s="114"/>
      <c r="I80" s="114"/>
      <c r="J80" s="115"/>
      <c r="K80" s="113" t="s">
        <v>39</v>
      </c>
      <c r="L80" s="115"/>
      <c r="M80" s="113" t="s">
        <v>5</v>
      </c>
      <c r="N80" s="114"/>
      <c r="O80" s="114"/>
      <c r="P80" s="114"/>
      <c r="Q80" s="114"/>
      <c r="R80" s="114"/>
      <c r="S80" s="115"/>
      <c r="T80" s="113" t="s">
        <v>6</v>
      </c>
      <c r="U80" s="114"/>
      <c r="V80" s="114"/>
      <c r="W80" s="114"/>
      <c r="X80" s="114"/>
      <c r="Y80" s="114"/>
      <c r="Z80" s="115"/>
      <c r="AA80" s="113" t="s">
        <v>7</v>
      </c>
      <c r="AB80" s="114"/>
      <c r="AC80" s="114"/>
      <c r="AD80" s="114"/>
      <c r="AE80" s="114"/>
      <c r="AF80" s="114"/>
      <c r="AG80" s="115"/>
      <c r="AH80" s="113" t="s">
        <v>8</v>
      </c>
      <c r="AI80" s="114"/>
      <c r="AJ80" s="114"/>
      <c r="AK80" s="114"/>
      <c r="AL80" s="114"/>
      <c r="AM80" s="114"/>
      <c r="AN80" s="115"/>
      <c r="AO80" s="63" t="s">
        <v>10</v>
      </c>
      <c r="AP80" s="113" t="s">
        <v>9</v>
      </c>
      <c r="AQ80" s="114"/>
      <c r="AR80" s="114"/>
      <c r="AS80" s="114"/>
      <c r="AT80" s="114"/>
      <c r="AU80" s="114"/>
      <c r="AV80" s="115"/>
    </row>
    <row r="81" spans="2:103" x14ac:dyDescent="0.2">
      <c r="B81" s="39" t="s">
        <v>12</v>
      </c>
      <c r="C81" s="27" t="s">
        <v>13</v>
      </c>
      <c r="D81" s="16">
        <v>2018</v>
      </c>
      <c r="E81" s="16">
        <v>2019</v>
      </c>
      <c r="F81" s="16">
        <v>2020</v>
      </c>
      <c r="G81" s="16">
        <v>2021</v>
      </c>
      <c r="H81" s="16">
        <v>2022</v>
      </c>
      <c r="I81" s="16">
        <v>2023</v>
      </c>
      <c r="J81" s="16">
        <v>2024</v>
      </c>
      <c r="K81" s="16">
        <v>2023</v>
      </c>
      <c r="L81" s="16">
        <v>2024</v>
      </c>
      <c r="M81" s="16">
        <v>2018</v>
      </c>
      <c r="N81" s="16">
        <v>2019</v>
      </c>
      <c r="O81" s="16">
        <v>2020</v>
      </c>
      <c r="P81" s="16">
        <v>2021</v>
      </c>
      <c r="Q81" s="16">
        <v>2022</v>
      </c>
      <c r="R81" s="16">
        <v>2023</v>
      </c>
      <c r="S81" s="16">
        <v>2024</v>
      </c>
      <c r="T81" s="16">
        <v>2018</v>
      </c>
      <c r="U81" s="16">
        <v>2019</v>
      </c>
      <c r="V81" s="16">
        <v>2020</v>
      </c>
      <c r="W81" s="16">
        <v>2021</v>
      </c>
      <c r="X81" s="16">
        <v>2022</v>
      </c>
      <c r="Y81" s="16">
        <v>2023</v>
      </c>
      <c r="Z81" s="16">
        <v>2024</v>
      </c>
      <c r="AA81" s="16">
        <v>2018</v>
      </c>
      <c r="AB81" s="16">
        <v>2019</v>
      </c>
      <c r="AC81" s="16">
        <v>2020</v>
      </c>
      <c r="AD81" s="16">
        <v>2021</v>
      </c>
      <c r="AE81" s="16">
        <v>2022</v>
      </c>
      <c r="AF81" s="16">
        <v>2023</v>
      </c>
      <c r="AG81" s="16">
        <v>2024</v>
      </c>
      <c r="AH81" s="16">
        <v>2018</v>
      </c>
      <c r="AI81" s="16">
        <v>2019</v>
      </c>
      <c r="AJ81" s="16">
        <v>2020</v>
      </c>
      <c r="AK81" s="16">
        <v>2021</v>
      </c>
      <c r="AL81" s="16">
        <v>2022</v>
      </c>
      <c r="AM81" s="16">
        <v>2023</v>
      </c>
      <c r="AN81" s="16">
        <v>2024</v>
      </c>
      <c r="AO81" s="16">
        <v>2024</v>
      </c>
      <c r="AP81" s="16">
        <v>2018</v>
      </c>
      <c r="AQ81" s="16">
        <v>2019</v>
      </c>
      <c r="AR81" s="16">
        <v>2020</v>
      </c>
      <c r="AS81" s="16">
        <v>2021</v>
      </c>
      <c r="AT81" s="16">
        <v>2022</v>
      </c>
      <c r="AU81" s="16">
        <v>2023</v>
      </c>
      <c r="AV81" s="16">
        <v>2024</v>
      </c>
    </row>
    <row r="82" spans="2:103" x14ac:dyDescent="0.2">
      <c r="B82" s="40" t="s">
        <v>133</v>
      </c>
      <c r="C82" s="28" t="s">
        <v>134</v>
      </c>
      <c r="D82" s="50">
        <v>100</v>
      </c>
      <c r="E82" s="50">
        <v>136</v>
      </c>
      <c r="F82" s="50">
        <v>123</v>
      </c>
      <c r="G82" s="50">
        <v>146</v>
      </c>
      <c r="H82" s="50">
        <v>67</v>
      </c>
      <c r="I82" s="50">
        <v>104</v>
      </c>
      <c r="J82" s="50">
        <v>82</v>
      </c>
      <c r="K82" s="50">
        <v>45</v>
      </c>
      <c r="L82" s="50">
        <v>22</v>
      </c>
      <c r="M82" s="50">
        <v>19</v>
      </c>
      <c r="N82" s="50">
        <v>56</v>
      </c>
      <c r="O82" s="50">
        <v>11</v>
      </c>
      <c r="P82" s="50">
        <v>25</v>
      </c>
      <c r="Q82" s="50">
        <v>26</v>
      </c>
      <c r="R82" s="50">
        <v>28</v>
      </c>
      <c r="S82" s="50">
        <v>31</v>
      </c>
      <c r="T82" s="50">
        <v>51</v>
      </c>
      <c r="U82" s="50">
        <v>48</v>
      </c>
      <c r="V82" s="50">
        <v>46</v>
      </c>
      <c r="W82" s="50">
        <v>30</v>
      </c>
      <c r="X82" s="50">
        <v>21</v>
      </c>
      <c r="Y82" s="50">
        <v>42</v>
      </c>
      <c r="Z82" s="50">
        <v>34</v>
      </c>
      <c r="AA82" s="50">
        <v>23</v>
      </c>
      <c r="AB82" s="50">
        <v>22</v>
      </c>
      <c r="AC82" s="50">
        <v>11</v>
      </c>
      <c r="AD82" s="50">
        <v>11</v>
      </c>
      <c r="AE82" s="50">
        <v>12</v>
      </c>
      <c r="AF82" s="50">
        <v>23</v>
      </c>
      <c r="AG82" s="50">
        <v>19</v>
      </c>
      <c r="AH82" s="50">
        <v>24</v>
      </c>
      <c r="AI82" s="50">
        <v>7</v>
      </c>
      <c r="AJ82" s="50">
        <v>46</v>
      </c>
      <c r="AK82" s="50">
        <v>27</v>
      </c>
      <c r="AL82" s="50">
        <v>27</v>
      </c>
      <c r="AM82" s="50">
        <v>41</v>
      </c>
      <c r="AN82" s="50">
        <v>48</v>
      </c>
      <c r="AO82" s="50">
        <v>294</v>
      </c>
      <c r="AP82" s="50">
        <v>51</v>
      </c>
      <c r="AQ82" s="50">
        <v>25</v>
      </c>
      <c r="AR82" s="50">
        <v>17</v>
      </c>
      <c r="AS82" s="50">
        <v>15</v>
      </c>
      <c r="AT82" s="50">
        <v>19</v>
      </c>
      <c r="AU82" s="50">
        <v>14</v>
      </c>
      <c r="AV82" s="50">
        <v>5</v>
      </c>
    </row>
    <row r="83" spans="2:103" x14ac:dyDescent="0.25">
      <c r="B83" s="58" t="s">
        <v>135</v>
      </c>
      <c r="C83" s="28" t="s">
        <v>136</v>
      </c>
      <c r="D83" s="50">
        <v>9</v>
      </c>
      <c r="E83" s="50">
        <v>26</v>
      </c>
      <c r="F83" s="50">
        <v>30</v>
      </c>
      <c r="G83" s="50">
        <v>48</v>
      </c>
      <c r="H83" s="50">
        <v>42</v>
      </c>
      <c r="I83" s="50">
        <v>27</v>
      </c>
      <c r="J83" s="50">
        <v>20</v>
      </c>
      <c r="K83" s="50">
        <v>8</v>
      </c>
      <c r="L83" s="50">
        <v>12</v>
      </c>
      <c r="M83" s="50">
        <v>11</v>
      </c>
      <c r="N83" s="50">
        <v>17</v>
      </c>
      <c r="O83" s="50">
        <v>9</v>
      </c>
      <c r="P83" s="50">
        <v>11</v>
      </c>
      <c r="Q83" s="50">
        <v>18</v>
      </c>
      <c r="R83" s="50">
        <v>16</v>
      </c>
      <c r="S83" s="50">
        <v>12</v>
      </c>
      <c r="T83" s="50">
        <v>26</v>
      </c>
      <c r="U83" s="50">
        <v>26</v>
      </c>
      <c r="V83" s="50">
        <v>17</v>
      </c>
      <c r="W83" s="50">
        <v>15</v>
      </c>
      <c r="X83" s="50">
        <v>17</v>
      </c>
      <c r="Y83" s="50">
        <v>22</v>
      </c>
      <c r="Z83" s="50">
        <v>15</v>
      </c>
      <c r="AA83" s="50">
        <v>2</v>
      </c>
      <c r="AB83" s="50">
        <v>5</v>
      </c>
      <c r="AC83" s="50">
        <v>1</v>
      </c>
      <c r="AD83" s="50">
        <v>2</v>
      </c>
      <c r="AE83" s="50">
        <v>4</v>
      </c>
      <c r="AF83" s="50">
        <v>23</v>
      </c>
      <c r="AG83" s="50">
        <v>5</v>
      </c>
      <c r="AH83" s="50">
        <v>1</v>
      </c>
      <c r="AI83" s="50">
        <v>2</v>
      </c>
      <c r="AJ83" s="50">
        <v>3</v>
      </c>
      <c r="AK83" s="50">
        <v>1</v>
      </c>
      <c r="AL83" s="50">
        <v>3</v>
      </c>
      <c r="AM83" s="50">
        <v>16</v>
      </c>
      <c r="AN83" s="50">
        <v>18</v>
      </c>
      <c r="AO83" s="50">
        <v>49</v>
      </c>
      <c r="AP83" s="50">
        <v>24</v>
      </c>
      <c r="AQ83" s="50">
        <v>7</v>
      </c>
      <c r="AR83" s="50">
        <v>9</v>
      </c>
      <c r="AS83" s="50">
        <v>4</v>
      </c>
      <c r="AT83" s="50">
        <v>4</v>
      </c>
      <c r="AU83" s="50">
        <v>9</v>
      </c>
      <c r="AV83" s="50">
        <v>2</v>
      </c>
    </row>
    <row r="84" spans="2:103" x14ac:dyDescent="0.2">
      <c r="B84" s="40" t="s">
        <v>137</v>
      </c>
      <c r="C84" s="28" t="s">
        <v>138</v>
      </c>
      <c r="D84" s="50">
        <v>15.25</v>
      </c>
      <c r="E84" s="50">
        <v>13.61</v>
      </c>
      <c r="F84" s="50">
        <v>10.95</v>
      </c>
      <c r="G84" s="50">
        <v>13.33</v>
      </c>
      <c r="H84" s="50">
        <v>10.9</v>
      </c>
      <c r="I84" s="50">
        <v>10.52</v>
      </c>
      <c r="J84" s="50">
        <v>15.14</v>
      </c>
      <c r="K84" s="50">
        <v>9.52</v>
      </c>
      <c r="L84" s="50">
        <v>6.15</v>
      </c>
      <c r="M84" s="50">
        <v>7.4</v>
      </c>
      <c r="N84" s="50">
        <v>7.4</v>
      </c>
      <c r="O84" s="50">
        <v>2.2000000000000002</v>
      </c>
      <c r="P84" s="50">
        <v>5.2</v>
      </c>
      <c r="Q84" s="50">
        <v>9.6</v>
      </c>
      <c r="R84" s="50">
        <v>6.96</v>
      </c>
      <c r="S84" s="50">
        <v>8.49</v>
      </c>
      <c r="T84" s="50">
        <v>10</v>
      </c>
      <c r="U84" s="50">
        <v>24</v>
      </c>
      <c r="V84" s="50">
        <v>7</v>
      </c>
      <c r="W84" s="50">
        <v>4.95</v>
      </c>
      <c r="X84" s="50">
        <v>9.6</v>
      </c>
      <c r="Y84" s="50">
        <v>7.23</v>
      </c>
      <c r="Z84" s="50">
        <v>7.4</v>
      </c>
      <c r="AA84" s="50">
        <v>14.61</v>
      </c>
      <c r="AB84" s="50">
        <v>35.619999999999997</v>
      </c>
      <c r="AC84" s="50">
        <v>21.71</v>
      </c>
      <c r="AD84" s="50">
        <v>9.3800000000000008</v>
      </c>
      <c r="AE84" s="50">
        <v>19.66</v>
      </c>
      <c r="AF84" s="50">
        <v>17.95</v>
      </c>
      <c r="AG84" s="50">
        <v>26.79</v>
      </c>
      <c r="AH84" s="50">
        <v>5</v>
      </c>
      <c r="AI84" s="50">
        <v>5</v>
      </c>
      <c r="AJ84" s="50">
        <v>9</v>
      </c>
      <c r="AK84" s="50">
        <v>7</v>
      </c>
      <c r="AL84" s="50">
        <v>6.7</v>
      </c>
      <c r="AM84" s="50">
        <v>14.44</v>
      </c>
      <c r="AN84" s="50">
        <v>11.58</v>
      </c>
      <c r="AO84" s="50">
        <v>43.91</v>
      </c>
      <c r="AP84" s="50">
        <v>17.010000000000002</v>
      </c>
      <c r="AQ84" s="50">
        <v>17.010000000000002</v>
      </c>
      <c r="AR84" s="50">
        <v>11.2</v>
      </c>
      <c r="AS84" s="50">
        <v>15.1</v>
      </c>
      <c r="AT84" s="50">
        <v>11.94</v>
      </c>
      <c r="AU84" s="50">
        <v>12.98</v>
      </c>
      <c r="AV84" s="50">
        <v>28.04</v>
      </c>
    </row>
    <row r="85" spans="2:103" x14ac:dyDescent="0.2">
      <c r="B85" s="40" t="s">
        <v>139</v>
      </c>
      <c r="C85" s="28" t="s">
        <v>140</v>
      </c>
      <c r="D85" s="50">
        <v>4.5199999999999996</v>
      </c>
      <c r="E85" s="50">
        <v>7.9</v>
      </c>
      <c r="F85" s="50">
        <v>4.99</v>
      </c>
      <c r="G85" s="50">
        <v>6.67</v>
      </c>
      <c r="H85" s="50">
        <v>5.7</v>
      </c>
      <c r="I85" s="50">
        <v>6.02</v>
      </c>
      <c r="J85" s="50">
        <v>4.8099999999999996</v>
      </c>
      <c r="K85" s="50">
        <v>5</v>
      </c>
      <c r="L85" s="50">
        <v>3.21</v>
      </c>
      <c r="M85" s="50">
        <v>3.6</v>
      </c>
      <c r="N85" s="50">
        <v>3.6</v>
      </c>
      <c r="O85" s="50">
        <v>1.3</v>
      </c>
      <c r="P85" s="50">
        <v>3.5</v>
      </c>
      <c r="Q85" s="50">
        <v>5.0999999999999996</v>
      </c>
      <c r="R85" s="50">
        <v>3.94</v>
      </c>
      <c r="S85" s="50">
        <v>2.59</v>
      </c>
      <c r="T85" s="50">
        <v>4</v>
      </c>
      <c r="U85" s="50">
        <v>5</v>
      </c>
      <c r="V85" s="50">
        <v>3</v>
      </c>
      <c r="W85" s="50">
        <v>3.22</v>
      </c>
      <c r="X85" s="50">
        <v>5.0999999999999996</v>
      </c>
      <c r="Y85" s="50">
        <v>3.04</v>
      </c>
      <c r="Z85" s="50">
        <v>1.72</v>
      </c>
      <c r="AA85" s="50">
        <v>2.81</v>
      </c>
      <c r="AB85" s="50">
        <v>10.27</v>
      </c>
      <c r="AC85" s="50">
        <v>11.63</v>
      </c>
      <c r="AD85" s="50">
        <v>8.59</v>
      </c>
      <c r="AE85" s="50">
        <v>10.26</v>
      </c>
      <c r="AF85" s="50">
        <v>0.85</v>
      </c>
      <c r="AG85" s="50">
        <v>9.82</v>
      </c>
      <c r="AH85" s="50">
        <v>3</v>
      </c>
      <c r="AI85" s="50">
        <v>3</v>
      </c>
      <c r="AJ85" s="50">
        <v>3</v>
      </c>
      <c r="AK85" s="50">
        <v>2</v>
      </c>
      <c r="AL85" s="50">
        <v>3</v>
      </c>
      <c r="AM85" s="50">
        <v>9.85</v>
      </c>
      <c r="AN85" s="50">
        <v>5.61</v>
      </c>
      <c r="AO85" s="50">
        <v>12.01</v>
      </c>
      <c r="AP85" s="50">
        <v>2.72</v>
      </c>
      <c r="AQ85" s="50">
        <v>2.72</v>
      </c>
      <c r="AR85" s="50">
        <v>2.1</v>
      </c>
      <c r="AS85" s="50">
        <v>3.6</v>
      </c>
      <c r="AT85" s="50">
        <v>4.47</v>
      </c>
      <c r="AU85" s="50">
        <v>58.82</v>
      </c>
      <c r="AV85" s="50">
        <v>8.41</v>
      </c>
    </row>
    <row r="86" spans="2:103" x14ac:dyDescent="0.25">
      <c r="B86" s="5"/>
      <c r="C86" s="5"/>
      <c r="J86" s="47"/>
      <c r="K86" s="47"/>
      <c r="L86" s="47"/>
    </row>
    <row r="87" spans="2:103" ht="12.75" x14ac:dyDescent="0.25">
      <c r="B87" s="132" t="s">
        <v>141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</row>
    <row r="88" spans="2:103" x14ac:dyDescent="0.2">
      <c r="B88" s="38" t="s">
        <v>1</v>
      </c>
      <c r="C88" s="75" t="s">
        <v>2</v>
      </c>
      <c r="D88" s="128" t="s">
        <v>3</v>
      </c>
      <c r="E88" s="129"/>
      <c r="F88" s="129"/>
      <c r="G88" s="129"/>
      <c r="H88" s="129"/>
      <c r="I88" s="129"/>
      <c r="J88" s="130"/>
      <c r="K88" s="46" t="s">
        <v>39</v>
      </c>
      <c r="L88" s="46"/>
      <c r="M88" s="149" t="s">
        <v>5</v>
      </c>
      <c r="N88" s="150"/>
      <c r="O88" s="150"/>
      <c r="P88" s="150"/>
      <c r="Q88" s="150"/>
      <c r="R88" s="150"/>
      <c r="S88" s="151"/>
      <c r="T88" s="128" t="s">
        <v>6</v>
      </c>
      <c r="U88" s="129"/>
      <c r="V88" s="129"/>
      <c r="W88" s="129"/>
      <c r="X88" s="129"/>
      <c r="Y88" s="129"/>
      <c r="Z88" s="130"/>
      <c r="AA88" s="128" t="s">
        <v>7</v>
      </c>
      <c r="AB88" s="129"/>
      <c r="AC88" s="129"/>
      <c r="AD88" s="129"/>
      <c r="AE88" s="129"/>
      <c r="AF88" s="129"/>
      <c r="AG88" s="130"/>
      <c r="AH88" s="128" t="s">
        <v>8</v>
      </c>
      <c r="AI88" s="129"/>
      <c r="AJ88" s="129"/>
      <c r="AK88" s="129"/>
      <c r="AL88" s="129"/>
      <c r="AM88" s="129"/>
      <c r="AN88" s="130"/>
      <c r="AO88" s="46" t="s">
        <v>10</v>
      </c>
      <c r="AP88" s="128" t="s">
        <v>9</v>
      </c>
      <c r="AQ88" s="129"/>
      <c r="AR88" s="129"/>
      <c r="AS88" s="129"/>
      <c r="AT88" s="129"/>
      <c r="AU88" s="129"/>
      <c r="AV88" s="130"/>
    </row>
    <row r="89" spans="2:103" x14ac:dyDescent="0.2">
      <c r="B89" s="39" t="s">
        <v>12</v>
      </c>
      <c r="C89" s="27" t="s">
        <v>13</v>
      </c>
      <c r="D89" s="16">
        <v>2018</v>
      </c>
      <c r="E89" s="16">
        <v>2019</v>
      </c>
      <c r="F89" s="16">
        <v>2020</v>
      </c>
      <c r="G89" s="16">
        <v>2021</v>
      </c>
      <c r="H89" s="16">
        <v>2022</v>
      </c>
      <c r="I89" s="16">
        <v>2023</v>
      </c>
      <c r="J89" s="16">
        <v>2024</v>
      </c>
      <c r="K89" s="16">
        <v>2023</v>
      </c>
      <c r="L89" s="16">
        <v>2024</v>
      </c>
      <c r="M89" s="16">
        <v>2018</v>
      </c>
      <c r="N89" s="16">
        <v>2019</v>
      </c>
      <c r="O89" s="16">
        <v>2020</v>
      </c>
      <c r="P89" s="16">
        <v>2021</v>
      </c>
      <c r="Q89" s="16">
        <v>2022</v>
      </c>
      <c r="R89" s="16">
        <v>2023</v>
      </c>
      <c r="S89" s="16">
        <v>2024</v>
      </c>
      <c r="T89" s="16">
        <v>2018</v>
      </c>
      <c r="U89" s="16">
        <v>2019</v>
      </c>
      <c r="V89" s="16">
        <v>2020</v>
      </c>
      <c r="W89" s="16">
        <v>2021</v>
      </c>
      <c r="X89" s="16">
        <v>2022</v>
      </c>
      <c r="Y89" s="16">
        <v>2023</v>
      </c>
      <c r="Z89" s="16">
        <v>2024</v>
      </c>
      <c r="AA89" s="16">
        <v>2018</v>
      </c>
      <c r="AB89" s="16">
        <v>2019</v>
      </c>
      <c r="AC89" s="16">
        <v>2020</v>
      </c>
      <c r="AD89" s="16">
        <v>2021</v>
      </c>
      <c r="AE89" s="16">
        <v>2022</v>
      </c>
      <c r="AF89" s="16">
        <v>2023</v>
      </c>
      <c r="AG89" s="16">
        <v>2024</v>
      </c>
      <c r="AH89" s="16">
        <v>2018</v>
      </c>
      <c r="AI89" s="16">
        <v>2019</v>
      </c>
      <c r="AJ89" s="16">
        <v>2020</v>
      </c>
      <c r="AK89" s="16">
        <v>2021</v>
      </c>
      <c r="AL89" s="16">
        <v>2022</v>
      </c>
      <c r="AM89" s="16">
        <v>2023</v>
      </c>
      <c r="AN89" s="16">
        <v>2024</v>
      </c>
      <c r="AO89" s="16">
        <v>2024</v>
      </c>
      <c r="AP89" s="16">
        <v>2018</v>
      </c>
      <c r="AQ89" s="16">
        <v>2019</v>
      </c>
      <c r="AR89" s="16">
        <v>2020</v>
      </c>
      <c r="AS89" s="16">
        <v>2021</v>
      </c>
      <c r="AT89" s="16">
        <v>2022</v>
      </c>
      <c r="AU89" s="16">
        <v>2023</v>
      </c>
      <c r="AV89" s="16">
        <v>2024</v>
      </c>
    </row>
    <row r="90" spans="2:103" x14ac:dyDescent="0.2">
      <c r="B90" s="40" t="s">
        <v>142</v>
      </c>
      <c r="C90" s="45" t="s">
        <v>143</v>
      </c>
      <c r="D90" s="50">
        <v>0.95</v>
      </c>
      <c r="E90" s="50">
        <v>0.86</v>
      </c>
      <c r="F90" s="50" t="s">
        <v>144</v>
      </c>
      <c r="G90" s="50" t="s">
        <v>145</v>
      </c>
      <c r="H90" s="50" t="s">
        <v>144</v>
      </c>
      <c r="I90" s="50" t="s">
        <v>146</v>
      </c>
      <c r="J90" s="50">
        <v>0.7</v>
      </c>
      <c r="K90" s="50">
        <v>0.85</v>
      </c>
      <c r="L90" s="50">
        <v>0.85</v>
      </c>
      <c r="M90" s="50">
        <v>0.98</v>
      </c>
      <c r="N90" s="50">
        <v>1.06</v>
      </c>
      <c r="O90" s="50" t="s">
        <v>147</v>
      </c>
      <c r="P90" s="50" t="s">
        <v>148</v>
      </c>
      <c r="Q90" s="50" t="s">
        <v>149</v>
      </c>
      <c r="R90" s="50" t="s">
        <v>150</v>
      </c>
      <c r="S90" s="50">
        <v>0.8</v>
      </c>
      <c r="T90" s="50">
        <v>0.81</v>
      </c>
      <c r="U90" s="50">
        <v>0.74</v>
      </c>
      <c r="V90" s="50" t="s">
        <v>151</v>
      </c>
      <c r="W90" s="50" t="s">
        <v>152</v>
      </c>
      <c r="X90" s="50" t="s">
        <v>146</v>
      </c>
      <c r="Y90" s="50" t="s">
        <v>153</v>
      </c>
      <c r="Z90" s="50">
        <v>1.3</v>
      </c>
      <c r="AA90" s="50">
        <v>0.85</v>
      </c>
      <c r="AB90" s="50">
        <v>0</v>
      </c>
      <c r="AC90" s="50" t="s">
        <v>154</v>
      </c>
      <c r="AD90" s="50" t="s">
        <v>155</v>
      </c>
      <c r="AE90" s="50" t="s">
        <v>156</v>
      </c>
      <c r="AF90" s="50" t="s">
        <v>157</v>
      </c>
      <c r="AG90" s="50">
        <v>0</v>
      </c>
      <c r="AH90" s="50" t="s">
        <v>78</v>
      </c>
      <c r="AI90" s="50" t="s">
        <v>78</v>
      </c>
      <c r="AJ90" s="73">
        <v>1</v>
      </c>
      <c r="AK90" s="73">
        <v>1</v>
      </c>
      <c r="AL90" s="73">
        <v>1</v>
      </c>
      <c r="AM90" s="73">
        <v>1</v>
      </c>
      <c r="AN90" s="50">
        <v>0.8</v>
      </c>
      <c r="AO90" s="50">
        <v>0.57999999999999996</v>
      </c>
      <c r="AP90" s="50" t="s">
        <v>78</v>
      </c>
      <c r="AQ90" s="50" t="s">
        <v>78</v>
      </c>
      <c r="AR90" s="50" t="s">
        <v>158</v>
      </c>
      <c r="AS90" s="50" t="s">
        <v>152</v>
      </c>
      <c r="AT90" s="50" t="s">
        <v>159</v>
      </c>
      <c r="AU90" s="50" t="s">
        <v>159</v>
      </c>
      <c r="AV90" s="50">
        <v>1.46</v>
      </c>
    </row>
    <row r="91" spans="2:103" x14ac:dyDescent="0.2">
      <c r="B91" s="40" t="s">
        <v>160</v>
      </c>
      <c r="C91" s="45" t="s">
        <v>161</v>
      </c>
      <c r="D91" s="50">
        <v>0.95</v>
      </c>
      <c r="E91" s="50">
        <v>0.93</v>
      </c>
      <c r="F91" s="50" t="s">
        <v>153</v>
      </c>
      <c r="G91" s="50" t="s">
        <v>145</v>
      </c>
      <c r="H91" s="50" t="s">
        <v>153</v>
      </c>
      <c r="I91" s="50" t="s">
        <v>159</v>
      </c>
      <c r="J91" s="50">
        <v>0.97</v>
      </c>
      <c r="K91" s="50">
        <v>0.85</v>
      </c>
      <c r="L91" s="50">
        <v>0.93</v>
      </c>
      <c r="M91" s="50">
        <v>1.02</v>
      </c>
      <c r="N91" s="50">
        <v>1</v>
      </c>
      <c r="O91" s="50" t="s">
        <v>147</v>
      </c>
      <c r="P91" s="50" t="s">
        <v>148</v>
      </c>
      <c r="Q91" s="50" t="s">
        <v>149</v>
      </c>
      <c r="R91" s="50" t="s">
        <v>150</v>
      </c>
      <c r="S91" s="50">
        <v>1</v>
      </c>
      <c r="T91" s="50">
        <v>0.92</v>
      </c>
      <c r="U91" s="50">
        <v>0.91</v>
      </c>
      <c r="V91" s="50" t="s">
        <v>151</v>
      </c>
      <c r="W91" s="50" t="s">
        <v>152</v>
      </c>
      <c r="X91" s="50" t="s">
        <v>146</v>
      </c>
      <c r="Y91" s="50" t="s">
        <v>153</v>
      </c>
      <c r="Z91" s="50">
        <v>1.07</v>
      </c>
      <c r="AA91" s="50">
        <v>0.93</v>
      </c>
      <c r="AB91" s="50">
        <v>0.63</v>
      </c>
      <c r="AC91" s="50" t="s">
        <v>154</v>
      </c>
      <c r="AD91" s="50" t="s">
        <v>155</v>
      </c>
      <c r="AE91" s="50" t="s">
        <v>156</v>
      </c>
      <c r="AF91" s="50" t="s">
        <v>157</v>
      </c>
      <c r="AG91" s="50">
        <v>1.08</v>
      </c>
      <c r="AH91" s="50">
        <v>0.92</v>
      </c>
      <c r="AI91" s="50">
        <v>0.9</v>
      </c>
      <c r="AJ91" s="73">
        <v>1</v>
      </c>
      <c r="AK91" s="73">
        <v>1</v>
      </c>
      <c r="AL91" s="73">
        <v>1</v>
      </c>
      <c r="AM91" s="73">
        <v>1</v>
      </c>
      <c r="AN91" s="50">
        <v>1.01</v>
      </c>
      <c r="AO91" s="50">
        <v>0.9</v>
      </c>
      <c r="AP91" s="50" t="s">
        <v>78</v>
      </c>
      <c r="AQ91" s="50" t="s">
        <v>78</v>
      </c>
      <c r="AR91" s="50" t="s">
        <v>162</v>
      </c>
      <c r="AS91" s="50" t="s">
        <v>163</v>
      </c>
      <c r="AT91" s="50" t="s">
        <v>153</v>
      </c>
      <c r="AU91" s="50" t="s">
        <v>153</v>
      </c>
      <c r="AV91" s="50">
        <v>1.23</v>
      </c>
    </row>
    <row r="92" spans="2:103" x14ac:dyDescent="0.2">
      <c r="B92" s="40" t="s">
        <v>164</v>
      </c>
      <c r="C92" s="45" t="s">
        <v>165</v>
      </c>
      <c r="D92" s="50">
        <v>1.02</v>
      </c>
      <c r="E92" s="50">
        <v>1.02</v>
      </c>
      <c r="F92" s="50" t="s">
        <v>166</v>
      </c>
      <c r="G92" s="50" t="s">
        <v>167</v>
      </c>
      <c r="H92" s="50" t="s">
        <v>168</v>
      </c>
      <c r="I92" s="50" t="s">
        <v>169</v>
      </c>
      <c r="J92" s="50">
        <v>1.01</v>
      </c>
      <c r="K92" s="50">
        <v>0.91</v>
      </c>
      <c r="L92" s="50">
        <v>1</v>
      </c>
      <c r="M92" s="50">
        <v>1</v>
      </c>
      <c r="N92" s="50">
        <v>1</v>
      </c>
      <c r="O92" s="50" t="s">
        <v>170</v>
      </c>
      <c r="P92" s="50" t="s">
        <v>171</v>
      </c>
      <c r="Q92" s="50" t="s">
        <v>145</v>
      </c>
      <c r="R92" s="50" t="s">
        <v>172</v>
      </c>
      <c r="S92" s="50" t="s">
        <v>78</v>
      </c>
      <c r="T92" s="50">
        <v>1.01</v>
      </c>
      <c r="U92" s="50">
        <v>0.99</v>
      </c>
      <c r="V92" s="50" t="s">
        <v>173</v>
      </c>
      <c r="W92" s="50" t="s">
        <v>173</v>
      </c>
      <c r="X92" s="50" t="s">
        <v>174</v>
      </c>
      <c r="Y92" s="50" t="s">
        <v>175</v>
      </c>
      <c r="Z92" s="50">
        <v>1.07</v>
      </c>
      <c r="AA92" s="50">
        <v>0.9</v>
      </c>
      <c r="AB92" s="50">
        <v>0.85</v>
      </c>
      <c r="AC92" s="50" t="s">
        <v>174</v>
      </c>
      <c r="AD92" s="50" t="s">
        <v>168</v>
      </c>
      <c r="AE92" s="50" t="s">
        <v>176</v>
      </c>
      <c r="AF92" s="50" t="s">
        <v>177</v>
      </c>
      <c r="AG92" s="50">
        <v>0.8</v>
      </c>
      <c r="AH92" s="50">
        <v>1.55</v>
      </c>
      <c r="AI92" s="50">
        <v>1.83</v>
      </c>
      <c r="AJ92" s="73">
        <v>1</v>
      </c>
      <c r="AK92" s="73">
        <v>1</v>
      </c>
      <c r="AL92" s="73">
        <v>1</v>
      </c>
      <c r="AM92" s="73">
        <v>1</v>
      </c>
      <c r="AN92" s="50">
        <v>1.01</v>
      </c>
      <c r="AO92" s="50" t="s">
        <v>78</v>
      </c>
      <c r="AP92" s="50" t="s">
        <v>78</v>
      </c>
      <c r="AQ92" s="50" t="s">
        <v>78</v>
      </c>
      <c r="AR92" s="50" t="s">
        <v>171</v>
      </c>
      <c r="AS92" s="50" t="s">
        <v>178</v>
      </c>
      <c r="AT92" s="50" t="s">
        <v>178</v>
      </c>
      <c r="AU92" s="50" t="s">
        <v>179</v>
      </c>
      <c r="AV92" s="50" t="s">
        <v>157</v>
      </c>
    </row>
    <row r="93" spans="2:103" x14ac:dyDescent="0.2">
      <c r="B93" s="40" t="s">
        <v>180</v>
      </c>
      <c r="C93" s="45" t="s">
        <v>181</v>
      </c>
      <c r="D93" s="50">
        <v>0.99</v>
      </c>
      <c r="E93" s="50">
        <v>0.96</v>
      </c>
      <c r="F93" s="50" t="s">
        <v>166</v>
      </c>
      <c r="G93" s="50" t="s">
        <v>167</v>
      </c>
      <c r="H93" s="50" t="s">
        <v>182</v>
      </c>
      <c r="I93" s="50" t="s">
        <v>169</v>
      </c>
      <c r="J93" s="50">
        <v>0.99</v>
      </c>
      <c r="K93" s="50">
        <v>0.91</v>
      </c>
      <c r="L93" s="50">
        <v>1</v>
      </c>
      <c r="M93" s="50">
        <v>0.9</v>
      </c>
      <c r="N93" s="50">
        <v>0.9</v>
      </c>
      <c r="O93" s="50" t="s">
        <v>170</v>
      </c>
      <c r="P93" s="50" t="s">
        <v>171</v>
      </c>
      <c r="Q93" s="50" t="s">
        <v>145</v>
      </c>
      <c r="R93" s="50" t="s">
        <v>172</v>
      </c>
      <c r="S93" s="50">
        <v>0.88</v>
      </c>
      <c r="T93" s="50">
        <v>0.71</v>
      </c>
      <c r="U93" s="50">
        <v>0.91</v>
      </c>
      <c r="V93" s="50" t="s">
        <v>173</v>
      </c>
      <c r="W93" s="50" t="s">
        <v>173</v>
      </c>
      <c r="X93" s="50" t="s">
        <v>174</v>
      </c>
      <c r="Y93" s="50" t="s">
        <v>175</v>
      </c>
      <c r="Z93" s="50">
        <v>1.08</v>
      </c>
      <c r="AA93" s="50">
        <v>0.92</v>
      </c>
      <c r="AB93" s="50">
        <v>0.8</v>
      </c>
      <c r="AC93" s="50" t="s">
        <v>174</v>
      </c>
      <c r="AD93" s="50" t="s">
        <v>168</v>
      </c>
      <c r="AE93" s="50" t="s">
        <v>176</v>
      </c>
      <c r="AF93" s="50" t="s">
        <v>177</v>
      </c>
      <c r="AG93" s="50">
        <v>0.9</v>
      </c>
      <c r="AH93" s="50">
        <v>1.34</v>
      </c>
      <c r="AI93" s="50">
        <v>1.24</v>
      </c>
      <c r="AJ93" s="73">
        <v>1</v>
      </c>
      <c r="AK93" s="73">
        <v>1</v>
      </c>
      <c r="AL93" s="73">
        <v>1</v>
      </c>
      <c r="AM93" s="73">
        <v>1</v>
      </c>
      <c r="AN93" s="50">
        <v>0.99</v>
      </c>
      <c r="AO93" s="50">
        <v>0.66</v>
      </c>
      <c r="AP93" s="50" t="s">
        <v>78</v>
      </c>
      <c r="AQ93" s="50" t="s">
        <v>78</v>
      </c>
      <c r="AR93" s="50">
        <v>1</v>
      </c>
      <c r="AS93" s="50" t="s">
        <v>178</v>
      </c>
      <c r="AT93" s="50" t="s">
        <v>183</v>
      </c>
      <c r="AU93" s="50" t="s">
        <v>179</v>
      </c>
      <c r="AV93" s="50">
        <v>1.03</v>
      </c>
    </row>
    <row r="94" spans="2:103" x14ac:dyDescent="0.2">
      <c r="B94" s="40" t="s">
        <v>184</v>
      </c>
      <c r="C94" s="45" t="s">
        <v>185</v>
      </c>
      <c r="D94" s="50">
        <v>0.88</v>
      </c>
      <c r="E94" s="50">
        <v>0.87</v>
      </c>
      <c r="F94" s="50" t="s">
        <v>175</v>
      </c>
      <c r="G94" s="50" t="s">
        <v>186</v>
      </c>
      <c r="H94" s="50" t="s">
        <v>186</v>
      </c>
      <c r="I94" s="50" t="s">
        <v>187</v>
      </c>
      <c r="J94" s="50">
        <v>1.06</v>
      </c>
      <c r="K94" s="50">
        <v>0.87</v>
      </c>
      <c r="L94" s="50">
        <v>0.75</v>
      </c>
      <c r="M94" s="50">
        <v>0.83</v>
      </c>
      <c r="N94" s="50">
        <v>0.86</v>
      </c>
      <c r="O94" s="50" t="s">
        <v>173</v>
      </c>
      <c r="P94" s="50" t="s">
        <v>167</v>
      </c>
      <c r="Q94" s="50" t="s">
        <v>168</v>
      </c>
      <c r="R94" s="50" t="s">
        <v>188</v>
      </c>
      <c r="S94" s="50">
        <v>0.74</v>
      </c>
      <c r="T94" s="50">
        <v>2.2599999999999998</v>
      </c>
      <c r="U94" s="50">
        <v>1.24</v>
      </c>
      <c r="V94" s="50" t="s">
        <v>176</v>
      </c>
      <c r="W94" s="50" t="s">
        <v>169</v>
      </c>
      <c r="X94" s="50" t="s">
        <v>172</v>
      </c>
      <c r="Y94" s="50" t="s">
        <v>168</v>
      </c>
      <c r="Z94" s="50">
        <v>1.03</v>
      </c>
      <c r="AA94" s="50">
        <v>0.78</v>
      </c>
      <c r="AB94" s="50">
        <v>0.72</v>
      </c>
      <c r="AC94" s="50" t="s">
        <v>173</v>
      </c>
      <c r="AD94" s="50" t="s">
        <v>167</v>
      </c>
      <c r="AE94" s="50" t="s">
        <v>189</v>
      </c>
      <c r="AF94" s="50" t="s">
        <v>166</v>
      </c>
      <c r="AG94" s="50">
        <v>0.73</v>
      </c>
      <c r="AH94" s="50">
        <v>0.97</v>
      </c>
      <c r="AI94" s="50">
        <v>0.97</v>
      </c>
      <c r="AJ94" s="73">
        <v>1</v>
      </c>
      <c r="AK94" s="73">
        <v>1</v>
      </c>
      <c r="AL94" s="73">
        <v>1</v>
      </c>
      <c r="AM94" s="73">
        <v>1</v>
      </c>
      <c r="AN94" s="50">
        <v>0.9</v>
      </c>
      <c r="AO94" s="50">
        <v>0.67</v>
      </c>
      <c r="AP94" s="50" t="s">
        <v>78</v>
      </c>
      <c r="AQ94" s="50" t="s">
        <v>78</v>
      </c>
      <c r="AR94" s="50" t="s">
        <v>169</v>
      </c>
      <c r="AS94" s="50" t="s">
        <v>190</v>
      </c>
      <c r="AT94" s="50" t="s">
        <v>191</v>
      </c>
      <c r="AU94" s="50" t="s">
        <v>190</v>
      </c>
      <c r="AV94" s="50">
        <v>1.22</v>
      </c>
    </row>
    <row r="95" spans="2:103" x14ac:dyDescent="0.25">
      <c r="B95" s="5"/>
      <c r="C95" s="34"/>
    </row>
    <row r="96" spans="2:103" ht="12.75" x14ac:dyDescent="0.25">
      <c r="B96" s="147" t="s">
        <v>192</v>
      </c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</row>
    <row r="97" spans="2:103" x14ac:dyDescent="0.2">
      <c r="B97" s="38" t="s">
        <v>1</v>
      </c>
      <c r="C97" s="38" t="s">
        <v>2</v>
      </c>
      <c r="D97" s="113" t="s">
        <v>3</v>
      </c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5"/>
      <c r="W97" s="86" t="s">
        <v>39</v>
      </c>
      <c r="X97" s="87"/>
      <c r="Y97" s="88"/>
      <c r="Z97" s="87"/>
      <c r="AA97" s="113" t="s">
        <v>5</v>
      </c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5"/>
      <c r="AT97" s="113" t="s">
        <v>6</v>
      </c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5"/>
      <c r="BH97" s="113" t="s">
        <v>7</v>
      </c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5"/>
      <c r="BV97" s="113" t="s">
        <v>115</v>
      </c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5"/>
      <c r="CJ97" s="113" t="s">
        <v>10</v>
      </c>
      <c r="CK97" s="115"/>
      <c r="CL97" s="113" t="s">
        <v>9</v>
      </c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5"/>
    </row>
    <row r="98" spans="2:103" x14ac:dyDescent="0.2">
      <c r="B98" s="39" t="s">
        <v>12</v>
      </c>
      <c r="C98" s="39" t="s">
        <v>13</v>
      </c>
      <c r="D98" s="118">
        <v>2018</v>
      </c>
      <c r="E98" s="127"/>
      <c r="F98" s="119"/>
      <c r="G98" s="118">
        <v>2019</v>
      </c>
      <c r="H98" s="127"/>
      <c r="I98" s="119"/>
      <c r="J98" s="118">
        <v>2020</v>
      </c>
      <c r="K98" s="127"/>
      <c r="L98" s="119"/>
      <c r="M98" s="118">
        <v>2021</v>
      </c>
      <c r="N98" s="127"/>
      <c r="O98" s="119"/>
      <c r="P98" s="118">
        <v>2022</v>
      </c>
      <c r="Q98" s="127"/>
      <c r="R98" s="119"/>
      <c r="S98" s="118">
        <v>2023</v>
      </c>
      <c r="T98" s="119"/>
      <c r="U98" s="118">
        <v>2024</v>
      </c>
      <c r="V98" s="119"/>
      <c r="W98" s="118">
        <v>2023</v>
      </c>
      <c r="X98" s="119"/>
      <c r="Y98" s="118">
        <v>2024</v>
      </c>
      <c r="Z98" s="119"/>
      <c r="AA98" s="118">
        <v>2018</v>
      </c>
      <c r="AB98" s="127"/>
      <c r="AC98" s="119"/>
      <c r="AD98" s="118">
        <v>2019</v>
      </c>
      <c r="AE98" s="127"/>
      <c r="AF98" s="119"/>
      <c r="AG98" s="118">
        <v>2020</v>
      </c>
      <c r="AH98" s="127"/>
      <c r="AI98" s="119"/>
      <c r="AJ98" s="118">
        <v>2021</v>
      </c>
      <c r="AK98" s="127"/>
      <c r="AL98" s="119"/>
      <c r="AM98" s="118">
        <v>2022</v>
      </c>
      <c r="AN98" s="127"/>
      <c r="AO98" s="119"/>
      <c r="AP98" s="118">
        <v>2023</v>
      </c>
      <c r="AQ98" s="119"/>
      <c r="AR98" s="118">
        <v>2024</v>
      </c>
      <c r="AS98" s="119"/>
      <c r="AT98" s="118">
        <v>2018</v>
      </c>
      <c r="AU98" s="119"/>
      <c r="AV98" s="118">
        <v>2019</v>
      </c>
      <c r="AW98" s="119"/>
      <c r="AX98" s="118">
        <v>2020</v>
      </c>
      <c r="AY98" s="119"/>
      <c r="AZ98" s="118">
        <v>2021</v>
      </c>
      <c r="BA98" s="119"/>
      <c r="BB98" s="118">
        <v>2022</v>
      </c>
      <c r="BC98" s="119"/>
      <c r="BD98" s="118">
        <v>2023</v>
      </c>
      <c r="BE98" s="119"/>
      <c r="BF98" s="118">
        <v>2024</v>
      </c>
      <c r="BG98" s="119"/>
      <c r="BH98" s="118">
        <v>2018</v>
      </c>
      <c r="BI98" s="119"/>
      <c r="BJ98" s="118">
        <v>2019</v>
      </c>
      <c r="BK98" s="119"/>
      <c r="BL98" s="118">
        <v>2020</v>
      </c>
      <c r="BM98" s="119"/>
      <c r="BN98" s="118">
        <v>2021</v>
      </c>
      <c r="BO98" s="119"/>
      <c r="BP98" s="118">
        <v>2022</v>
      </c>
      <c r="BQ98" s="119"/>
      <c r="BR98" s="118">
        <v>2023</v>
      </c>
      <c r="BS98" s="119"/>
      <c r="BT98" s="118">
        <v>2024</v>
      </c>
      <c r="BU98" s="119"/>
      <c r="BV98" s="118">
        <v>2018</v>
      </c>
      <c r="BW98" s="119"/>
      <c r="BX98" s="118">
        <v>2019</v>
      </c>
      <c r="BY98" s="119"/>
      <c r="BZ98" s="118">
        <v>2020</v>
      </c>
      <c r="CA98" s="119"/>
      <c r="CB98" s="118">
        <v>2021</v>
      </c>
      <c r="CC98" s="119"/>
      <c r="CD98" s="118">
        <v>2022</v>
      </c>
      <c r="CE98" s="119"/>
      <c r="CF98" s="118">
        <v>2023</v>
      </c>
      <c r="CG98" s="119"/>
      <c r="CH98" s="118">
        <v>2024</v>
      </c>
      <c r="CI98" s="119"/>
      <c r="CJ98" s="118">
        <v>2024</v>
      </c>
      <c r="CK98" s="119"/>
      <c r="CL98" s="118">
        <v>2018</v>
      </c>
      <c r="CM98" s="119"/>
      <c r="CN98" s="118">
        <v>2019</v>
      </c>
      <c r="CO98" s="119"/>
      <c r="CP98" s="118">
        <v>2020</v>
      </c>
      <c r="CQ98" s="119"/>
      <c r="CR98" s="118">
        <v>2021</v>
      </c>
      <c r="CS98" s="119"/>
      <c r="CT98" s="118">
        <v>2022</v>
      </c>
      <c r="CU98" s="119"/>
      <c r="CV98" s="118">
        <v>2023</v>
      </c>
      <c r="CW98" s="119"/>
      <c r="CX98" s="118">
        <v>2024</v>
      </c>
      <c r="CY98" s="119"/>
    </row>
    <row r="99" spans="2:103" x14ac:dyDescent="0.25">
      <c r="B99" s="122" t="s">
        <v>193</v>
      </c>
      <c r="C99" s="122" t="s">
        <v>194</v>
      </c>
      <c r="D99" s="120" t="s">
        <v>195</v>
      </c>
      <c r="E99" s="120" t="s">
        <v>196</v>
      </c>
      <c r="F99" s="120" t="s">
        <v>197</v>
      </c>
      <c r="G99" s="120" t="s">
        <v>195</v>
      </c>
      <c r="H99" s="120" t="s">
        <v>196</v>
      </c>
      <c r="I99" s="120" t="s">
        <v>197</v>
      </c>
      <c r="J99" s="120" t="s">
        <v>195</v>
      </c>
      <c r="K99" s="120" t="s">
        <v>196</v>
      </c>
      <c r="L99" s="120" t="s">
        <v>197</v>
      </c>
      <c r="M99" s="18" t="s">
        <v>195</v>
      </c>
      <c r="N99" s="18" t="s">
        <v>196</v>
      </c>
      <c r="O99" s="18" t="s">
        <v>197</v>
      </c>
      <c r="P99" s="18" t="s">
        <v>195</v>
      </c>
      <c r="Q99" s="18" t="s">
        <v>196</v>
      </c>
      <c r="R99" s="18" t="s">
        <v>197</v>
      </c>
      <c r="S99" s="18" t="s">
        <v>195</v>
      </c>
      <c r="T99" s="18" t="s">
        <v>196</v>
      </c>
      <c r="U99" s="18" t="s">
        <v>195</v>
      </c>
      <c r="V99" s="18" t="s">
        <v>196</v>
      </c>
      <c r="W99" s="18" t="s">
        <v>195</v>
      </c>
      <c r="X99" s="18" t="s">
        <v>196</v>
      </c>
      <c r="Y99" s="18" t="s">
        <v>195</v>
      </c>
      <c r="Z99" s="18" t="s">
        <v>196</v>
      </c>
      <c r="AA99" s="120" t="s">
        <v>195</v>
      </c>
      <c r="AB99" s="120" t="s">
        <v>196</v>
      </c>
      <c r="AC99" s="120" t="s">
        <v>197</v>
      </c>
      <c r="AD99" s="120" t="s">
        <v>195</v>
      </c>
      <c r="AE99" s="120" t="s">
        <v>196</v>
      </c>
      <c r="AF99" s="120" t="s">
        <v>197</v>
      </c>
      <c r="AG99" s="120" t="s">
        <v>195</v>
      </c>
      <c r="AH99" s="120" t="s">
        <v>196</v>
      </c>
      <c r="AI99" s="120" t="s">
        <v>197</v>
      </c>
      <c r="AJ99" s="120" t="s">
        <v>195</v>
      </c>
      <c r="AK99" s="120" t="s">
        <v>196</v>
      </c>
      <c r="AL99" s="120" t="s">
        <v>197</v>
      </c>
      <c r="AM99" s="120" t="s">
        <v>195</v>
      </c>
      <c r="AN99" s="120" t="s">
        <v>196</v>
      </c>
      <c r="AO99" s="120" t="s">
        <v>197</v>
      </c>
      <c r="AP99" s="18" t="s">
        <v>195</v>
      </c>
      <c r="AQ99" s="18" t="s">
        <v>196</v>
      </c>
      <c r="AR99" s="18" t="s">
        <v>195</v>
      </c>
      <c r="AS99" s="18" t="s">
        <v>196</v>
      </c>
      <c r="AT99" s="18" t="s">
        <v>195</v>
      </c>
      <c r="AU99" s="18" t="s">
        <v>196</v>
      </c>
      <c r="AV99" s="18" t="s">
        <v>195</v>
      </c>
      <c r="AW99" s="18" t="s">
        <v>196</v>
      </c>
      <c r="AX99" s="18" t="s">
        <v>195</v>
      </c>
      <c r="AY99" s="18" t="s">
        <v>196</v>
      </c>
      <c r="AZ99" s="18" t="s">
        <v>195</v>
      </c>
      <c r="BA99" s="18" t="s">
        <v>196</v>
      </c>
      <c r="BB99" s="18" t="s">
        <v>195</v>
      </c>
      <c r="BC99" s="18" t="s">
        <v>196</v>
      </c>
      <c r="BD99" s="18" t="s">
        <v>195</v>
      </c>
      <c r="BE99" s="18" t="s">
        <v>196</v>
      </c>
      <c r="BF99" s="18" t="s">
        <v>195</v>
      </c>
      <c r="BG99" s="18" t="s">
        <v>196</v>
      </c>
      <c r="BH99" s="18" t="s">
        <v>195</v>
      </c>
      <c r="BI99" s="18" t="s">
        <v>196</v>
      </c>
      <c r="BJ99" s="18" t="s">
        <v>195</v>
      </c>
      <c r="BK99" s="18" t="s">
        <v>196</v>
      </c>
      <c r="BL99" s="18" t="s">
        <v>195</v>
      </c>
      <c r="BM99" s="18" t="s">
        <v>196</v>
      </c>
      <c r="BN99" s="18" t="s">
        <v>195</v>
      </c>
      <c r="BO99" s="18" t="s">
        <v>196</v>
      </c>
      <c r="BP99" s="18" t="s">
        <v>195</v>
      </c>
      <c r="BQ99" s="18" t="s">
        <v>196</v>
      </c>
      <c r="BR99" s="18" t="s">
        <v>195</v>
      </c>
      <c r="BS99" s="18" t="s">
        <v>196</v>
      </c>
      <c r="BT99" s="18" t="s">
        <v>195</v>
      </c>
      <c r="BU99" s="18" t="s">
        <v>196</v>
      </c>
      <c r="BV99" s="18" t="s">
        <v>195</v>
      </c>
      <c r="BW99" s="18" t="s">
        <v>196</v>
      </c>
      <c r="BX99" s="18" t="s">
        <v>195</v>
      </c>
      <c r="BY99" s="18" t="s">
        <v>196</v>
      </c>
      <c r="BZ99" s="18" t="s">
        <v>195</v>
      </c>
      <c r="CA99" s="18" t="s">
        <v>196</v>
      </c>
      <c r="CB99" s="18" t="s">
        <v>195</v>
      </c>
      <c r="CC99" s="18" t="s">
        <v>196</v>
      </c>
      <c r="CD99" s="18" t="s">
        <v>195</v>
      </c>
      <c r="CE99" s="18" t="s">
        <v>196</v>
      </c>
      <c r="CF99" s="18" t="s">
        <v>195</v>
      </c>
      <c r="CG99" s="18" t="s">
        <v>196</v>
      </c>
      <c r="CH99" s="18" t="s">
        <v>195</v>
      </c>
      <c r="CI99" s="18" t="s">
        <v>196</v>
      </c>
      <c r="CJ99" s="18" t="s">
        <v>195</v>
      </c>
      <c r="CK99" s="18" t="s">
        <v>196</v>
      </c>
      <c r="CL99" s="18" t="s">
        <v>195</v>
      </c>
      <c r="CM99" s="18" t="s">
        <v>196</v>
      </c>
      <c r="CN99" s="18" t="s">
        <v>195</v>
      </c>
      <c r="CO99" s="18" t="s">
        <v>196</v>
      </c>
      <c r="CP99" s="18" t="s">
        <v>195</v>
      </c>
      <c r="CQ99" s="18" t="s">
        <v>196</v>
      </c>
      <c r="CR99" s="18" t="s">
        <v>195</v>
      </c>
      <c r="CS99" s="18" t="s">
        <v>196</v>
      </c>
      <c r="CT99" s="18" t="s">
        <v>195</v>
      </c>
      <c r="CU99" s="18" t="s">
        <v>196</v>
      </c>
      <c r="CV99" s="18" t="s">
        <v>195</v>
      </c>
      <c r="CW99" s="18" t="s">
        <v>196</v>
      </c>
      <c r="CX99" s="18" t="s">
        <v>195</v>
      </c>
      <c r="CY99" s="18" t="s">
        <v>196</v>
      </c>
    </row>
    <row r="100" spans="2:103" x14ac:dyDescent="0.25">
      <c r="B100" s="123"/>
      <c r="C100" s="123"/>
      <c r="D100" s="121"/>
      <c r="E100" s="121"/>
      <c r="F100" s="121"/>
      <c r="G100" s="121"/>
      <c r="H100" s="121"/>
      <c r="I100" s="121"/>
      <c r="J100" s="121"/>
      <c r="K100" s="121"/>
      <c r="L100" s="121"/>
      <c r="M100" s="18">
        <v>381</v>
      </c>
      <c r="N100" s="18">
        <v>336</v>
      </c>
      <c r="O100" s="18">
        <f>+M100+N100</f>
        <v>717</v>
      </c>
      <c r="P100" s="18">
        <v>365</v>
      </c>
      <c r="Q100" s="18">
        <v>333</v>
      </c>
      <c r="R100" s="18">
        <f>+P100+Q100</f>
        <v>698</v>
      </c>
      <c r="S100" s="18">
        <v>232</v>
      </c>
      <c r="T100" s="18">
        <v>188</v>
      </c>
      <c r="U100" s="18">
        <v>190</v>
      </c>
      <c r="V100" s="18">
        <v>241</v>
      </c>
      <c r="W100" s="18">
        <v>227</v>
      </c>
      <c r="X100" s="18">
        <v>143</v>
      </c>
      <c r="Y100" s="18">
        <v>234</v>
      </c>
      <c r="Z100" s="18">
        <v>158</v>
      </c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8">
        <v>131</v>
      </c>
      <c r="AQ100" s="18">
        <v>323</v>
      </c>
      <c r="AR100" s="18">
        <v>312</v>
      </c>
      <c r="AS100" s="18">
        <v>112</v>
      </c>
      <c r="AT100" s="18">
        <v>298</v>
      </c>
      <c r="AU100" s="18">
        <v>109</v>
      </c>
      <c r="AV100" s="89">
        <v>279</v>
      </c>
      <c r="AW100" s="89">
        <v>98</v>
      </c>
      <c r="AX100" s="18">
        <v>289</v>
      </c>
      <c r="AY100" s="18">
        <v>107</v>
      </c>
      <c r="AZ100" s="18">
        <v>297</v>
      </c>
      <c r="BA100" s="18">
        <v>107</v>
      </c>
      <c r="BB100" s="18">
        <v>287</v>
      </c>
      <c r="BC100" s="18">
        <v>101</v>
      </c>
      <c r="BD100" s="18">
        <v>289</v>
      </c>
      <c r="BE100" s="18">
        <v>112</v>
      </c>
      <c r="BF100" s="18">
        <v>294</v>
      </c>
      <c r="BG100" s="18">
        <v>120</v>
      </c>
      <c r="BH100" s="18">
        <v>128</v>
      </c>
      <c r="BI100" s="18">
        <v>50</v>
      </c>
      <c r="BJ100" s="18">
        <v>99</v>
      </c>
      <c r="BK100" s="18">
        <v>47</v>
      </c>
      <c r="BL100" s="18">
        <v>87</v>
      </c>
      <c r="BM100" s="18">
        <v>42</v>
      </c>
      <c r="BN100" s="18">
        <v>87</v>
      </c>
      <c r="BO100" s="18">
        <v>41</v>
      </c>
      <c r="BP100" s="18">
        <v>82</v>
      </c>
      <c r="BQ100" s="18">
        <v>35</v>
      </c>
      <c r="BR100" s="18">
        <v>88</v>
      </c>
      <c r="BS100" s="18">
        <v>35</v>
      </c>
      <c r="BT100" s="18">
        <v>78</v>
      </c>
      <c r="BU100" s="18">
        <v>34</v>
      </c>
      <c r="BV100" s="18">
        <v>193</v>
      </c>
      <c r="BW100" s="18">
        <v>49</v>
      </c>
      <c r="BX100" s="18">
        <v>182</v>
      </c>
      <c r="BY100" s="18">
        <v>46</v>
      </c>
      <c r="BZ100" s="18">
        <v>203</v>
      </c>
      <c r="CA100" s="18">
        <v>49</v>
      </c>
      <c r="CB100" s="18">
        <v>206</v>
      </c>
      <c r="CC100" s="18">
        <v>54</v>
      </c>
      <c r="CD100" s="18">
        <v>209</v>
      </c>
      <c r="CE100" s="18">
        <v>59</v>
      </c>
      <c r="CF100" s="18">
        <v>206</v>
      </c>
      <c r="CG100" s="18">
        <v>64</v>
      </c>
      <c r="CH100" s="18">
        <v>212</v>
      </c>
      <c r="CI100" s="18">
        <v>73</v>
      </c>
      <c r="CJ100" s="18">
        <v>555</v>
      </c>
      <c r="CK100" s="18">
        <v>53</v>
      </c>
      <c r="CL100" s="18">
        <v>111</v>
      </c>
      <c r="CM100" s="18">
        <v>33</v>
      </c>
      <c r="CN100" s="18">
        <v>108</v>
      </c>
      <c r="CO100" s="18">
        <v>39</v>
      </c>
      <c r="CP100" s="18">
        <v>103</v>
      </c>
      <c r="CQ100" s="18">
        <v>40</v>
      </c>
      <c r="CR100" s="18">
        <v>96</v>
      </c>
      <c r="CS100" s="18">
        <v>43</v>
      </c>
      <c r="CT100" s="18">
        <v>92</v>
      </c>
      <c r="CU100" s="18">
        <v>40</v>
      </c>
      <c r="CV100" s="18">
        <v>92</v>
      </c>
      <c r="CW100" s="18">
        <v>39</v>
      </c>
      <c r="CX100" s="18">
        <v>75</v>
      </c>
      <c r="CY100" s="18">
        <v>32</v>
      </c>
    </row>
    <row r="101" spans="2:103" x14ac:dyDescent="0.2">
      <c r="B101" s="40" t="s">
        <v>198</v>
      </c>
      <c r="C101" s="40" t="s">
        <v>199</v>
      </c>
      <c r="D101" s="49">
        <v>653547</v>
      </c>
      <c r="E101" s="49">
        <v>461443</v>
      </c>
      <c r="F101" s="49">
        <v>1114990</v>
      </c>
      <c r="G101" s="49">
        <v>678996</v>
      </c>
      <c r="H101" s="49">
        <v>513675</v>
      </c>
      <c r="I101" s="49">
        <v>1192671</v>
      </c>
      <c r="J101" s="49">
        <v>984916</v>
      </c>
      <c r="K101" s="49">
        <v>776248</v>
      </c>
      <c r="L101" s="49">
        <v>1761164</v>
      </c>
      <c r="M101" s="49">
        <v>1004642</v>
      </c>
      <c r="N101" s="49">
        <v>865494</v>
      </c>
      <c r="O101" s="49">
        <v>1870136</v>
      </c>
      <c r="P101" s="49">
        <v>969371</v>
      </c>
      <c r="Q101" s="49">
        <v>884111</v>
      </c>
      <c r="R101" s="49">
        <v>1853482</v>
      </c>
      <c r="S101" s="116">
        <v>1147932</v>
      </c>
      <c r="T101" s="117"/>
      <c r="U101" s="116">
        <v>1098702</v>
      </c>
      <c r="V101" s="117"/>
      <c r="W101" s="116">
        <v>983124</v>
      </c>
      <c r="X101" s="117"/>
      <c r="Y101" s="116">
        <v>1046784</v>
      </c>
      <c r="Z101" s="117"/>
      <c r="AA101" s="49">
        <v>683671.1</v>
      </c>
      <c r="AB101" s="49">
        <v>192917.5</v>
      </c>
      <c r="AC101" s="49">
        <v>876588.6</v>
      </c>
      <c r="AD101" s="49">
        <v>709001.3</v>
      </c>
      <c r="AE101" s="49">
        <v>200903</v>
      </c>
      <c r="AF101" s="49">
        <v>909904.3</v>
      </c>
      <c r="AG101" s="49">
        <v>715617.5</v>
      </c>
      <c r="AH101" s="49">
        <v>234791.5</v>
      </c>
      <c r="AI101" s="49">
        <v>950409</v>
      </c>
      <c r="AJ101" s="49">
        <v>710156.44</v>
      </c>
      <c r="AK101" s="49">
        <v>228481.5</v>
      </c>
      <c r="AL101" s="49">
        <v>938637.94</v>
      </c>
      <c r="AM101" s="49" t="s">
        <v>78</v>
      </c>
      <c r="AN101" s="49" t="s">
        <v>78</v>
      </c>
      <c r="AO101" s="49">
        <v>937565</v>
      </c>
      <c r="AP101" s="116">
        <v>935645</v>
      </c>
      <c r="AQ101" s="117"/>
      <c r="AR101" s="116">
        <v>804399</v>
      </c>
      <c r="AS101" s="117"/>
      <c r="AT101" s="116">
        <v>1081162</v>
      </c>
      <c r="AU101" s="117"/>
      <c r="AV101" s="116">
        <v>1118606</v>
      </c>
      <c r="AW101" s="117"/>
      <c r="AX101" s="116">
        <v>1059939</v>
      </c>
      <c r="AY101" s="117"/>
      <c r="AZ101" s="116">
        <v>1132868</v>
      </c>
      <c r="BA101" s="117"/>
      <c r="BB101" s="116">
        <v>1179441</v>
      </c>
      <c r="BC101" s="117"/>
      <c r="BD101" s="116">
        <v>1146167</v>
      </c>
      <c r="BE101" s="117"/>
      <c r="BF101" s="116">
        <v>1231051</v>
      </c>
      <c r="BG101" s="117"/>
      <c r="BH101" s="116">
        <v>457410.7</v>
      </c>
      <c r="BI101" s="117"/>
      <c r="BJ101" s="116">
        <v>481543.86</v>
      </c>
      <c r="BK101" s="117"/>
      <c r="BL101" s="116">
        <v>369858.03</v>
      </c>
      <c r="BM101" s="117"/>
      <c r="BN101" s="116">
        <v>314596.43</v>
      </c>
      <c r="BO101" s="117"/>
      <c r="BP101" s="116">
        <v>308443.51</v>
      </c>
      <c r="BQ101" s="117"/>
      <c r="BR101" s="116">
        <v>304591</v>
      </c>
      <c r="BS101" s="117"/>
      <c r="BT101" s="116">
        <v>304087.37</v>
      </c>
      <c r="BU101" s="117"/>
      <c r="BV101" s="116">
        <v>717223</v>
      </c>
      <c r="BW101" s="117"/>
      <c r="BX101" s="116">
        <v>632244</v>
      </c>
      <c r="BY101" s="117"/>
      <c r="BZ101" s="116">
        <v>587687</v>
      </c>
      <c r="CA101" s="117"/>
      <c r="CB101" s="116">
        <v>672034</v>
      </c>
      <c r="CC101" s="117"/>
      <c r="CD101" s="116">
        <v>702914</v>
      </c>
      <c r="CE101" s="117"/>
      <c r="CF101" s="116">
        <v>743717</v>
      </c>
      <c r="CG101" s="117"/>
      <c r="CH101" s="116">
        <v>790920</v>
      </c>
      <c r="CI101" s="117"/>
      <c r="CJ101" s="116">
        <v>1394443.74</v>
      </c>
      <c r="CK101" s="117"/>
      <c r="CL101" s="116">
        <v>606002</v>
      </c>
      <c r="CM101" s="117"/>
      <c r="CN101" s="116">
        <v>405124</v>
      </c>
      <c r="CO101" s="117"/>
      <c r="CP101" s="116">
        <v>501.44400000000002</v>
      </c>
      <c r="CQ101" s="117"/>
      <c r="CR101" s="116">
        <v>383052</v>
      </c>
      <c r="CS101" s="117"/>
      <c r="CT101" s="116">
        <v>378261</v>
      </c>
      <c r="CU101" s="117"/>
      <c r="CV101" s="116">
        <v>358596</v>
      </c>
      <c r="CW101" s="117"/>
      <c r="CX101" s="116">
        <v>323728</v>
      </c>
      <c r="CY101" s="117"/>
    </row>
    <row r="102" spans="2:103" x14ac:dyDescent="0.2">
      <c r="B102" s="40" t="s">
        <v>200</v>
      </c>
      <c r="C102" s="40" t="s">
        <v>201</v>
      </c>
      <c r="D102" s="49">
        <v>81693</v>
      </c>
      <c r="E102" s="49">
        <v>57680</v>
      </c>
      <c r="F102" s="49">
        <v>139374</v>
      </c>
      <c r="G102" s="49">
        <v>84875</v>
      </c>
      <c r="H102" s="49">
        <v>64209</v>
      </c>
      <c r="I102" s="49">
        <v>149084</v>
      </c>
      <c r="J102" s="49">
        <v>123115</v>
      </c>
      <c r="K102" s="49">
        <v>97031</v>
      </c>
      <c r="L102" s="49">
        <v>220146</v>
      </c>
      <c r="M102" s="49">
        <v>125580</v>
      </c>
      <c r="N102" s="49">
        <v>108187</v>
      </c>
      <c r="O102" s="49">
        <v>233767</v>
      </c>
      <c r="P102" s="49">
        <v>121171</v>
      </c>
      <c r="Q102" s="49">
        <v>110514</v>
      </c>
      <c r="R102" s="49">
        <v>231685</v>
      </c>
      <c r="S102" s="116">
        <v>143492</v>
      </c>
      <c r="T102" s="117"/>
      <c r="U102" s="116">
        <v>137388</v>
      </c>
      <c r="V102" s="117"/>
      <c r="W102" s="116">
        <v>122891</v>
      </c>
      <c r="X102" s="117"/>
      <c r="Y102" s="116">
        <v>130848</v>
      </c>
      <c r="Z102" s="117"/>
      <c r="AA102" s="49">
        <v>80431.899999999994</v>
      </c>
      <c r="AB102" s="49">
        <v>22696.2</v>
      </c>
      <c r="AC102" s="49">
        <v>103128.09999999999</v>
      </c>
      <c r="AD102" s="49">
        <v>83411.899999999994</v>
      </c>
      <c r="AE102" s="49">
        <v>23635.599999999999</v>
      </c>
      <c r="AF102" s="49">
        <v>107047.5</v>
      </c>
      <c r="AG102" s="49">
        <v>84190.3</v>
      </c>
      <c r="AH102" s="49">
        <v>27622.5</v>
      </c>
      <c r="AI102" s="49">
        <v>111812.8</v>
      </c>
      <c r="AJ102" s="49">
        <v>83547.816470588237</v>
      </c>
      <c r="AK102" s="49">
        <v>26880.176470588231</v>
      </c>
      <c r="AL102" s="49">
        <v>110427.99294117646</v>
      </c>
      <c r="AM102" s="49" t="s">
        <v>78</v>
      </c>
      <c r="AN102" s="49" t="s">
        <v>78</v>
      </c>
      <c r="AO102" s="49">
        <v>117196</v>
      </c>
      <c r="AP102" s="116">
        <v>116956</v>
      </c>
      <c r="AQ102" s="117"/>
      <c r="AR102" s="116">
        <v>100549.88</v>
      </c>
      <c r="AS102" s="117"/>
      <c r="AT102" s="116">
        <v>45048</v>
      </c>
      <c r="AU102" s="117"/>
      <c r="AV102" s="116">
        <v>46609</v>
      </c>
      <c r="AW102" s="117"/>
      <c r="AX102" s="116">
        <v>132492</v>
      </c>
      <c r="AY102" s="117"/>
      <c r="AZ102" s="116">
        <v>141609</v>
      </c>
      <c r="BA102" s="117"/>
      <c r="BB102" s="116">
        <v>147430</v>
      </c>
      <c r="BC102" s="117"/>
      <c r="BD102" s="116">
        <v>143271</v>
      </c>
      <c r="BE102" s="117"/>
      <c r="BF102" s="116">
        <v>153881</v>
      </c>
      <c r="BG102" s="117"/>
      <c r="BH102" s="116">
        <v>365</v>
      </c>
      <c r="BI102" s="117"/>
      <c r="BJ102" s="116">
        <v>365</v>
      </c>
      <c r="BK102" s="117"/>
      <c r="BL102" s="116">
        <v>366</v>
      </c>
      <c r="BM102" s="117"/>
      <c r="BN102" s="116">
        <v>39325</v>
      </c>
      <c r="BO102" s="117"/>
      <c r="BP102" s="116">
        <v>38555</v>
      </c>
      <c r="BQ102" s="117"/>
      <c r="BR102" s="116">
        <v>38074</v>
      </c>
      <c r="BS102" s="117"/>
      <c r="BT102" s="116">
        <v>38010.92</v>
      </c>
      <c r="BU102" s="117"/>
      <c r="BV102" s="116">
        <v>365</v>
      </c>
      <c r="BW102" s="117"/>
      <c r="BX102" s="116">
        <v>365</v>
      </c>
      <c r="BY102" s="117"/>
      <c r="BZ102" s="116">
        <v>73461</v>
      </c>
      <c r="CA102" s="117"/>
      <c r="CB102" s="116">
        <v>84004</v>
      </c>
      <c r="CC102" s="117"/>
      <c r="CD102" s="116">
        <v>87864</v>
      </c>
      <c r="CE102" s="117"/>
      <c r="CF102" s="116">
        <v>92965</v>
      </c>
      <c r="CG102" s="117"/>
      <c r="CH102" s="116">
        <v>98865</v>
      </c>
      <c r="CI102" s="117"/>
      <c r="CJ102" s="116">
        <v>174305.47</v>
      </c>
      <c r="CK102" s="117"/>
      <c r="CL102" s="116" t="s">
        <v>202</v>
      </c>
      <c r="CM102" s="117"/>
      <c r="CN102" s="116" t="s">
        <v>202</v>
      </c>
      <c r="CO102" s="117"/>
      <c r="CP102" s="116">
        <v>401444</v>
      </c>
      <c r="CQ102" s="117"/>
      <c r="CR102" s="116">
        <v>47882</v>
      </c>
      <c r="CS102" s="117"/>
      <c r="CT102" s="116">
        <v>47283</v>
      </c>
      <c r="CU102" s="117"/>
      <c r="CV102" s="116">
        <v>44825</v>
      </c>
      <c r="CW102" s="117"/>
      <c r="CX102" s="116">
        <v>40466</v>
      </c>
      <c r="CY102" s="117"/>
    </row>
    <row r="103" spans="2:103" x14ac:dyDescent="0.2">
      <c r="B103" s="40" t="s">
        <v>203</v>
      </c>
      <c r="C103" s="40" t="s">
        <v>204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116">
        <v>0</v>
      </c>
      <c r="T103" s="117"/>
      <c r="U103" s="116">
        <v>0</v>
      </c>
      <c r="V103" s="117"/>
      <c r="W103" s="116">
        <v>0</v>
      </c>
      <c r="X103" s="117"/>
      <c r="Y103" s="116">
        <v>0</v>
      </c>
      <c r="Z103" s="117"/>
      <c r="AA103" s="49">
        <v>0</v>
      </c>
      <c r="AB103" s="49">
        <v>0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0</v>
      </c>
      <c r="AI103" s="49">
        <v>0</v>
      </c>
      <c r="AJ103" s="49">
        <v>0</v>
      </c>
      <c r="AK103" s="49">
        <v>0</v>
      </c>
      <c r="AL103" s="49">
        <v>0</v>
      </c>
      <c r="AM103" s="49" t="s">
        <v>78</v>
      </c>
      <c r="AN103" s="49" t="s">
        <v>78</v>
      </c>
      <c r="AO103" s="49">
        <v>0</v>
      </c>
      <c r="AP103" s="116">
        <v>0</v>
      </c>
      <c r="AQ103" s="117"/>
      <c r="AR103" s="116">
        <v>0</v>
      </c>
      <c r="AS103" s="117"/>
      <c r="AT103" s="116">
        <v>0</v>
      </c>
      <c r="AU103" s="117"/>
      <c r="AV103" s="116">
        <v>0</v>
      </c>
      <c r="AW103" s="117"/>
      <c r="AX103" s="116">
        <v>0</v>
      </c>
      <c r="AY103" s="117"/>
      <c r="AZ103" s="116">
        <v>0</v>
      </c>
      <c r="BA103" s="117"/>
      <c r="BB103" s="116">
        <v>0</v>
      </c>
      <c r="BC103" s="117"/>
      <c r="BD103" s="116">
        <v>0</v>
      </c>
      <c r="BE103" s="117"/>
      <c r="BF103" s="116">
        <v>0</v>
      </c>
      <c r="BG103" s="117"/>
      <c r="BH103" s="116">
        <v>0</v>
      </c>
      <c r="BI103" s="117"/>
      <c r="BJ103" s="116">
        <v>0</v>
      </c>
      <c r="BK103" s="117"/>
      <c r="BL103" s="116">
        <v>0</v>
      </c>
      <c r="BM103" s="117"/>
      <c r="BN103" s="116">
        <v>0</v>
      </c>
      <c r="BO103" s="117"/>
      <c r="BP103" s="116">
        <v>0</v>
      </c>
      <c r="BQ103" s="117"/>
      <c r="BR103" s="116">
        <v>0</v>
      </c>
      <c r="BS103" s="117"/>
      <c r="BT103" s="116">
        <v>0</v>
      </c>
      <c r="BU103" s="117"/>
      <c r="BV103" s="116">
        <v>0</v>
      </c>
      <c r="BW103" s="117"/>
      <c r="BX103" s="116">
        <v>0</v>
      </c>
      <c r="BY103" s="117"/>
      <c r="BZ103" s="116">
        <v>0</v>
      </c>
      <c r="CA103" s="117"/>
      <c r="CB103" s="116">
        <v>0</v>
      </c>
      <c r="CC103" s="117"/>
      <c r="CD103" s="116">
        <v>0</v>
      </c>
      <c r="CE103" s="117"/>
      <c r="CF103" s="116">
        <v>0</v>
      </c>
      <c r="CG103" s="117"/>
      <c r="CH103" s="116">
        <v>0</v>
      </c>
      <c r="CI103" s="117"/>
      <c r="CJ103" s="116">
        <v>0</v>
      </c>
      <c r="CK103" s="117"/>
      <c r="CL103" s="116">
        <v>0</v>
      </c>
      <c r="CM103" s="117"/>
      <c r="CN103" s="116">
        <v>0</v>
      </c>
      <c r="CO103" s="117"/>
      <c r="CP103" s="116">
        <v>0</v>
      </c>
      <c r="CQ103" s="117"/>
      <c r="CR103" s="116">
        <v>0</v>
      </c>
      <c r="CS103" s="117"/>
      <c r="CT103" s="116">
        <v>0</v>
      </c>
      <c r="CU103" s="117"/>
      <c r="CV103" s="116">
        <v>0</v>
      </c>
      <c r="CW103" s="117"/>
      <c r="CX103" s="116">
        <v>0</v>
      </c>
      <c r="CY103" s="117"/>
    </row>
    <row r="104" spans="2:103" ht="24" x14ac:dyDescent="0.2">
      <c r="B104" s="40" t="s">
        <v>205</v>
      </c>
      <c r="C104" s="40" t="s">
        <v>206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116">
        <v>0</v>
      </c>
      <c r="T104" s="117"/>
      <c r="U104" s="116">
        <v>0</v>
      </c>
      <c r="V104" s="117"/>
      <c r="W104" s="116">
        <v>0</v>
      </c>
      <c r="X104" s="117"/>
      <c r="Y104" s="116">
        <v>0</v>
      </c>
      <c r="Z104" s="117"/>
      <c r="AA104" s="49">
        <v>0</v>
      </c>
      <c r="AB104" s="49">
        <v>0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0</v>
      </c>
      <c r="AI104" s="49">
        <v>0</v>
      </c>
      <c r="AJ104" s="49">
        <v>0</v>
      </c>
      <c r="AK104" s="49">
        <v>0</v>
      </c>
      <c r="AL104" s="49">
        <v>0</v>
      </c>
      <c r="AM104" s="49" t="s">
        <v>78</v>
      </c>
      <c r="AN104" s="49" t="s">
        <v>78</v>
      </c>
      <c r="AO104" s="49">
        <v>0</v>
      </c>
      <c r="AP104" s="116">
        <v>0</v>
      </c>
      <c r="AQ104" s="117"/>
      <c r="AR104" s="116">
        <v>0</v>
      </c>
      <c r="AS104" s="117"/>
      <c r="AT104" s="116">
        <v>0</v>
      </c>
      <c r="AU104" s="117"/>
      <c r="AV104" s="116">
        <v>0</v>
      </c>
      <c r="AW104" s="117"/>
      <c r="AX104" s="116">
        <v>0</v>
      </c>
      <c r="AY104" s="117"/>
      <c r="AZ104" s="116">
        <v>0</v>
      </c>
      <c r="BA104" s="117"/>
      <c r="BB104" s="116">
        <v>0</v>
      </c>
      <c r="BC104" s="117"/>
      <c r="BD104" s="116">
        <v>0</v>
      </c>
      <c r="BE104" s="117"/>
      <c r="BF104" s="116">
        <v>0</v>
      </c>
      <c r="BG104" s="117"/>
      <c r="BH104" s="116">
        <v>0</v>
      </c>
      <c r="BI104" s="117"/>
      <c r="BJ104" s="116">
        <v>0</v>
      </c>
      <c r="BK104" s="117"/>
      <c r="BL104" s="116">
        <v>0</v>
      </c>
      <c r="BM104" s="117"/>
      <c r="BN104" s="116">
        <v>0</v>
      </c>
      <c r="BO104" s="117"/>
      <c r="BP104" s="116">
        <v>0</v>
      </c>
      <c r="BQ104" s="117"/>
      <c r="BR104" s="116">
        <v>0</v>
      </c>
      <c r="BS104" s="117"/>
      <c r="BT104" s="116">
        <v>0</v>
      </c>
      <c r="BU104" s="117"/>
      <c r="BV104" s="116">
        <v>0</v>
      </c>
      <c r="BW104" s="117"/>
      <c r="BX104" s="116">
        <v>0</v>
      </c>
      <c r="BY104" s="117"/>
      <c r="BZ104" s="116">
        <v>0</v>
      </c>
      <c r="CA104" s="117"/>
      <c r="CB104" s="116">
        <v>0</v>
      </c>
      <c r="CC104" s="117"/>
      <c r="CD104" s="116">
        <v>0</v>
      </c>
      <c r="CE104" s="117"/>
      <c r="CF104" s="116">
        <v>0</v>
      </c>
      <c r="CG104" s="117"/>
      <c r="CH104" s="116">
        <v>0</v>
      </c>
      <c r="CI104" s="117"/>
      <c r="CJ104" s="116">
        <v>0</v>
      </c>
      <c r="CK104" s="117"/>
      <c r="CL104" s="116">
        <v>0</v>
      </c>
      <c r="CM104" s="117"/>
      <c r="CN104" s="116">
        <v>0</v>
      </c>
      <c r="CO104" s="117"/>
      <c r="CP104" s="116">
        <v>0</v>
      </c>
      <c r="CQ104" s="117"/>
      <c r="CR104" s="116">
        <v>0</v>
      </c>
      <c r="CS104" s="117"/>
      <c r="CT104" s="116">
        <v>0</v>
      </c>
      <c r="CU104" s="117"/>
      <c r="CV104" s="116">
        <v>0</v>
      </c>
      <c r="CW104" s="117"/>
      <c r="CX104" s="116">
        <v>0</v>
      </c>
      <c r="CY104" s="117"/>
    </row>
    <row r="105" spans="2:103" ht="24" x14ac:dyDescent="0.2">
      <c r="B105" s="40" t="s">
        <v>207</v>
      </c>
      <c r="C105" s="40" t="s">
        <v>208</v>
      </c>
      <c r="D105" s="49" t="s">
        <v>78</v>
      </c>
      <c r="E105" s="49" t="s">
        <v>78</v>
      </c>
      <c r="F105" s="49" t="s">
        <v>78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116">
        <v>0</v>
      </c>
      <c r="T105" s="117"/>
      <c r="U105" s="116">
        <v>0</v>
      </c>
      <c r="V105" s="117"/>
      <c r="W105" s="116">
        <v>0</v>
      </c>
      <c r="X105" s="117"/>
      <c r="Y105" s="116">
        <v>0</v>
      </c>
      <c r="Z105" s="117"/>
      <c r="AA105" s="49">
        <v>0</v>
      </c>
      <c r="AB105" s="49">
        <v>0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49" t="s">
        <v>78</v>
      </c>
      <c r="AN105" s="49" t="s">
        <v>78</v>
      </c>
      <c r="AO105" s="49">
        <v>0</v>
      </c>
      <c r="AP105" s="116">
        <v>0</v>
      </c>
      <c r="AQ105" s="117"/>
      <c r="AR105" s="116">
        <v>0</v>
      </c>
      <c r="AS105" s="117"/>
      <c r="AT105" s="116">
        <v>0</v>
      </c>
      <c r="AU105" s="117"/>
      <c r="AV105" s="116">
        <v>0</v>
      </c>
      <c r="AW105" s="117"/>
      <c r="AX105" s="116">
        <v>0</v>
      </c>
      <c r="AY105" s="117"/>
      <c r="AZ105" s="116">
        <v>0</v>
      </c>
      <c r="BA105" s="117"/>
      <c r="BB105" s="116">
        <v>0</v>
      </c>
      <c r="BC105" s="117"/>
      <c r="BD105" s="116">
        <v>0</v>
      </c>
      <c r="BE105" s="117"/>
      <c r="BF105" s="116">
        <v>0</v>
      </c>
      <c r="BG105" s="117"/>
      <c r="BH105" s="116">
        <v>0</v>
      </c>
      <c r="BI105" s="117"/>
      <c r="BJ105" s="116">
        <v>0</v>
      </c>
      <c r="BK105" s="117"/>
      <c r="BL105" s="116">
        <v>0</v>
      </c>
      <c r="BM105" s="117"/>
      <c r="BN105" s="116">
        <v>0</v>
      </c>
      <c r="BO105" s="117"/>
      <c r="BP105" s="116">
        <v>0</v>
      </c>
      <c r="BQ105" s="117"/>
      <c r="BR105" s="116">
        <v>0</v>
      </c>
      <c r="BS105" s="117"/>
      <c r="BT105" s="116">
        <v>0</v>
      </c>
      <c r="BU105" s="117"/>
      <c r="BV105" s="116">
        <v>2</v>
      </c>
      <c r="BW105" s="117"/>
      <c r="BX105" s="116">
        <v>0</v>
      </c>
      <c r="BY105" s="117"/>
      <c r="BZ105" s="116">
        <v>0</v>
      </c>
      <c r="CA105" s="117"/>
      <c r="CB105" s="116">
        <v>0</v>
      </c>
      <c r="CC105" s="117"/>
      <c r="CD105" s="116">
        <v>0</v>
      </c>
      <c r="CE105" s="117"/>
      <c r="CF105" s="116">
        <v>0</v>
      </c>
      <c r="CG105" s="117"/>
      <c r="CH105" s="116">
        <v>0</v>
      </c>
      <c r="CI105" s="117"/>
      <c r="CJ105" s="116">
        <v>0</v>
      </c>
      <c r="CK105" s="117"/>
      <c r="CL105" s="116">
        <v>0</v>
      </c>
      <c r="CM105" s="117"/>
      <c r="CN105" s="116">
        <v>0</v>
      </c>
      <c r="CO105" s="117"/>
      <c r="CP105" s="116">
        <v>0</v>
      </c>
      <c r="CQ105" s="117"/>
      <c r="CR105" s="116">
        <v>0</v>
      </c>
      <c r="CS105" s="117"/>
      <c r="CT105" s="116">
        <v>0</v>
      </c>
      <c r="CU105" s="117"/>
      <c r="CV105" s="116">
        <v>0</v>
      </c>
      <c r="CW105" s="117"/>
      <c r="CX105" s="116">
        <v>0</v>
      </c>
      <c r="CY105" s="117"/>
    </row>
    <row r="106" spans="2:103" ht="24" x14ac:dyDescent="0.2">
      <c r="B106" s="40" t="s">
        <v>209</v>
      </c>
      <c r="C106" s="40" t="s">
        <v>210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116">
        <v>0</v>
      </c>
      <c r="T106" s="117"/>
      <c r="U106" s="116">
        <v>0</v>
      </c>
      <c r="V106" s="117"/>
      <c r="W106" s="116">
        <v>0</v>
      </c>
      <c r="X106" s="117"/>
      <c r="Y106" s="116">
        <v>0</v>
      </c>
      <c r="Z106" s="117"/>
      <c r="AA106" s="49">
        <v>0</v>
      </c>
      <c r="AB106" s="49">
        <v>0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0</v>
      </c>
      <c r="AI106" s="49">
        <v>0</v>
      </c>
      <c r="AJ106" s="49">
        <v>0</v>
      </c>
      <c r="AK106" s="49">
        <v>0</v>
      </c>
      <c r="AL106" s="49">
        <v>0</v>
      </c>
      <c r="AM106" s="49" t="s">
        <v>78</v>
      </c>
      <c r="AN106" s="49" t="s">
        <v>78</v>
      </c>
      <c r="AO106" s="49">
        <v>0</v>
      </c>
      <c r="AP106" s="116">
        <v>0</v>
      </c>
      <c r="AQ106" s="117"/>
      <c r="AR106" s="116">
        <v>0</v>
      </c>
      <c r="AS106" s="117"/>
      <c r="AT106" s="116">
        <v>0</v>
      </c>
      <c r="AU106" s="117"/>
      <c r="AV106" s="116">
        <v>0</v>
      </c>
      <c r="AW106" s="117"/>
      <c r="AX106" s="116">
        <v>0</v>
      </c>
      <c r="AY106" s="117"/>
      <c r="AZ106" s="116">
        <v>0</v>
      </c>
      <c r="BA106" s="117"/>
      <c r="BB106" s="116">
        <v>0</v>
      </c>
      <c r="BC106" s="117"/>
      <c r="BD106" s="116">
        <v>0</v>
      </c>
      <c r="BE106" s="117"/>
      <c r="BF106" s="116">
        <v>0</v>
      </c>
      <c r="BG106" s="117"/>
      <c r="BH106" s="116">
        <v>0</v>
      </c>
      <c r="BI106" s="117"/>
      <c r="BJ106" s="116">
        <v>0</v>
      </c>
      <c r="BK106" s="117"/>
      <c r="BL106" s="116">
        <v>0</v>
      </c>
      <c r="BM106" s="117"/>
      <c r="BN106" s="116">
        <v>0</v>
      </c>
      <c r="BO106" s="117"/>
      <c r="BP106" s="116">
        <v>0</v>
      </c>
      <c r="BQ106" s="117"/>
      <c r="BR106" s="116">
        <v>0</v>
      </c>
      <c r="BS106" s="117"/>
      <c r="BT106" s="116">
        <v>0</v>
      </c>
      <c r="BU106" s="117"/>
      <c r="BV106" s="116">
        <v>2.7885329950000002</v>
      </c>
      <c r="BW106" s="117"/>
      <c r="BX106" s="116">
        <v>0</v>
      </c>
      <c r="BY106" s="117"/>
      <c r="BZ106" s="116">
        <v>0</v>
      </c>
      <c r="CA106" s="117"/>
      <c r="CB106" s="116">
        <v>0</v>
      </c>
      <c r="CC106" s="117"/>
      <c r="CD106" s="116">
        <v>0</v>
      </c>
      <c r="CE106" s="117"/>
      <c r="CF106" s="116">
        <v>0</v>
      </c>
      <c r="CG106" s="117"/>
      <c r="CH106" s="116">
        <v>0</v>
      </c>
      <c r="CI106" s="117"/>
      <c r="CJ106" s="116">
        <v>0</v>
      </c>
      <c r="CK106" s="117"/>
      <c r="CL106" s="116">
        <v>0</v>
      </c>
      <c r="CM106" s="117"/>
      <c r="CN106" s="116">
        <v>0</v>
      </c>
      <c r="CO106" s="117"/>
      <c r="CP106" s="116">
        <v>0</v>
      </c>
      <c r="CQ106" s="117"/>
      <c r="CR106" s="116">
        <v>0</v>
      </c>
      <c r="CS106" s="117"/>
      <c r="CT106" s="116">
        <v>0</v>
      </c>
      <c r="CU106" s="117"/>
      <c r="CV106" s="116">
        <v>0</v>
      </c>
      <c r="CW106" s="117"/>
      <c r="CX106" s="116">
        <v>0</v>
      </c>
      <c r="CY106" s="117"/>
    </row>
    <row r="107" spans="2:103" x14ac:dyDescent="0.2">
      <c r="B107" s="40" t="s">
        <v>211</v>
      </c>
      <c r="C107" s="40" t="s">
        <v>212</v>
      </c>
      <c r="D107" s="49">
        <v>0</v>
      </c>
      <c r="E107" s="49">
        <v>0</v>
      </c>
      <c r="F107" s="49">
        <v>18.834249634525868</v>
      </c>
      <c r="G107" s="49">
        <v>0</v>
      </c>
      <c r="H107" s="49">
        <v>0</v>
      </c>
      <c r="I107" s="49">
        <v>0</v>
      </c>
      <c r="J107" s="49">
        <v>4.0612600465420394</v>
      </c>
      <c r="K107" s="49">
        <v>14.170728942296792</v>
      </c>
      <c r="L107" s="49">
        <v>8.5170943762193634</v>
      </c>
      <c r="M107" s="49">
        <v>4.9768972429980032</v>
      </c>
      <c r="N107" s="49">
        <v>6.9324570707595887</v>
      </c>
      <c r="O107" s="49">
        <v>5.8819251648008493</v>
      </c>
      <c r="P107" s="49">
        <v>20.63</v>
      </c>
      <c r="Q107" s="49">
        <v>2</v>
      </c>
      <c r="R107" s="49">
        <v>22.63</v>
      </c>
      <c r="S107" s="116">
        <v>0</v>
      </c>
      <c r="T107" s="117"/>
      <c r="U107" s="116">
        <v>0</v>
      </c>
      <c r="V107" s="117"/>
      <c r="W107" s="116">
        <v>30.51</v>
      </c>
      <c r="X107" s="117"/>
      <c r="Y107" s="116">
        <v>2.75</v>
      </c>
      <c r="Z107" s="117"/>
      <c r="AA107" s="49">
        <v>35.104599272954495</v>
      </c>
      <c r="AB107" s="49">
        <v>0</v>
      </c>
      <c r="AC107" s="49">
        <v>27.378863927730752</v>
      </c>
      <c r="AD107" s="49">
        <v>8.4626078964876363</v>
      </c>
      <c r="AE107" s="49">
        <v>29.865158807981963</v>
      </c>
      <c r="AF107" s="49">
        <v>13.188200121705107</v>
      </c>
      <c r="AG107" s="49">
        <v>29.345285714784783</v>
      </c>
      <c r="AH107" s="49">
        <v>0</v>
      </c>
      <c r="AI107" s="49">
        <v>22.095750355899408</v>
      </c>
      <c r="AJ107" s="49">
        <v>71.815162304238214</v>
      </c>
      <c r="AK107" s="49">
        <v>0</v>
      </c>
      <c r="AL107" s="49">
        <v>54.334049186206983</v>
      </c>
      <c r="AM107" s="49" t="s">
        <v>78</v>
      </c>
      <c r="AN107" s="49" t="s">
        <v>78</v>
      </c>
      <c r="AO107" s="49">
        <v>131</v>
      </c>
      <c r="AP107" s="116">
        <v>102.6</v>
      </c>
      <c r="AQ107" s="117"/>
      <c r="AR107" s="116">
        <v>10.44</v>
      </c>
      <c r="AS107" s="117"/>
      <c r="AT107" s="116">
        <v>19.420000000000002</v>
      </c>
      <c r="AU107" s="117"/>
      <c r="AV107" s="116">
        <v>6.26</v>
      </c>
      <c r="AW107" s="117"/>
      <c r="AX107" s="116">
        <v>0</v>
      </c>
      <c r="AY107" s="117"/>
      <c r="AZ107" s="116" t="s">
        <v>78</v>
      </c>
      <c r="BA107" s="117"/>
      <c r="BB107" s="116" t="s">
        <v>213</v>
      </c>
      <c r="BC107" s="117"/>
      <c r="BD107" s="116">
        <v>0</v>
      </c>
      <c r="BE107" s="117"/>
      <c r="BF107" s="116">
        <v>0</v>
      </c>
      <c r="BG107" s="117"/>
      <c r="BH107" s="116">
        <v>0</v>
      </c>
      <c r="BI107" s="117"/>
      <c r="BJ107" s="116">
        <v>0</v>
      </c>
      <c r="BK107" s="117"/>
      <c r="BL107" s="116">
        <v>0</v>
      </c>
      <c r="BM107" s="117"/>
      <c r="BN107" s="116">
        <v>0</v>
      </c>
      <c r="BO107" s="117"/>
      <c r="BP107" s="116">
        <v>0</v>
      </c>
      <c r="BQ107" s="117"/>
      <c r="BR107" s="116">
        <v>0</v>
      </c>
      <c r="BS107" s="117"/>
      <c r="BT107" s="116">
        <v>0</v>
      </c>
      <c r="BU107" s="117"/>
      <c r="BV107" s="116">
        <v>108.75</v>
      </c>
      <c r="BW107" s="117"/>
      <c r="BX107" s="116">
        <v>0</v>
      </c>
      <c r="BY107" s="117"/>
      <c r="BZ107" s="116">
        <v>0</v>
      </c>
      <c r="CA107" s="117"/>
      <c r="CB107" s="116">
        <v>0</v>
      </c>
      <c r="CC107" s="117"/>
      <c r="CD107" s="116">
        <v>0</v>
      </c>
      <c r="CE107" s="117"/>
      <c r="CF107" s="116">
        <v>0</v>
      </c>
      <c r="CG107" s="117"/>
      <c r="CH107" s="116">
        <v>0</v>
      </c>
      <c r="CI107" s="117"/>
      <c r="CJ107" s="116">
        <v>0</v>
      </c>
      <c r="CK107" s="117"/>
      <c r="CL107" s="116">
        <v>0</v>
      </c>
      <c r="CM107" s="117"/>
      <c r="CN107" s="116">
        <v>0</v>
      </c>
      <c r="CO107" s="117"/>
      <c r="CP107" s="116">
        <v>0</v>
      </c>
      <c r="CQ107" s="117"/>
      <c r="CR107" s="116">
        <v>0</v>
      </c>
      <c r="CS107" s="117"/>
      <c r="CT107" s="116">
        <v>0</v>
      </c>
      <c r="CU107" s="117"/>
      <c r="CV107" s="116">
        <v>0</v>
      </c>
      <c r="CW107" s="117"/>
      <c r="CX107" s="116">
        <v>0</v>
      </c>
      <c r="CY107" s="117"/>
    </row>
    <row r="108" spans="2:103" x14ac:dyDescent="0.2">
      <c r="B108" s="40" t="s">
        <v>214</v>
      </c>
      <c r="C108" s="40" t="s">
        <v>215</v>
      </c>
      <c r="D108" s="49" t="s">
        <v>78</v>
      </c>
      <c r="E108" s="49" t="s">
        <v>78</v>
      </c>
      <c r="F108" s="49">
        <v>1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116">
        <v>0</v>
      </c>
      <c r="T108" s="117"/>
      <c r="U108" s="116">
        <v>0</v>
      </c>
      <c r="V108" s="117"/>
      <c r="W108" s="116">
        <v>0</v>
      </c>
      <c r="X108" s="117"/>
      <c r="Y108" s="116">
        <v>0</v>
      </c>
      <c r="Z108" s="117"/>
      <c r="AA108" s="49">
        <v>0</v>
      </c>
      <c r="AB108" s="49">
        <v>0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2</v>
      </c>
      <c r="AK108" s="49">
        <v>0</v>
      </c>
      <c r="AL108" s="49">
        <v>2</v>
      </c>
      <c r="AM108" s="49" t="s">
        <v>78</v>
      </c>
      <c r="AN108" s="49" t="s">
        <v>78</v>
      </c>
      <c r="AO108" s="49">
        <v>1</v>
      </c>
      <c r="AP108" s="116">
        <v>1</v>
      </c>
      <c r="AQ108" s="117"/>
      <c r="AR108" s="116">
        <v>0</v>
      </c>
      <c r="AS108" s="117"/>
      <c r="AT108" s="116">
        <v>2</v>
      </c>
      <c r="AU108" s="117"/>
      <c r="AV108" s="116">
        <v>3</v>
      </c>
      <c r="AW108" s="117"/>
      <c r="AX108" s="116">
        <v>0</v>
      </c>
      <c r="AY108" s="117"/>
      <c r="AZ108" s="116">
        <v>0</v>
      </c>
      <c r="BA108" s="117"/>
      <c r="BB108" s="116">
        <v>1</v>
      </c>
      <c r="BC108" s="117"/>
      <c r="BD108" s="116">
        <v>0</v>
      </c>
      <c r="BE108" s="117"/>
      <c r="BF108" s="116">
        <v>0</v>
      </c>
      <c r="BG108" s="117"/>
      <c r="BH108" s="116">
        <v>0</v>
      </c>
      <c r="BI108" s="117"/>
      <c r="BJ108" s="116">
        <v>0</v>
      </c>
      <c r="BK108" s="117"/>
      <c r="BL108" s="116">
        <v>0</v>
      </c>
      <c r="BM108" s="117"/>
      <c r="BN108" s="116">
        <v>0</v>
      </c>
      <c r="BO108" s="117"/>
      <c r="BP108" s="116">
        <v>0</v>
      </c>
      <c r="BQ108" s="117"/>
      <c r="BR108" s="116">
        <v>0</v>
      </c>
      <c r="BS108" s="117"/>
      <c r="BT108" s="116">
        <v>0</v>
      </c>
      <c r="BU108" s="117"/>
      <c r="BV108" s="116" t="s">
        <v>78</v>
      </c>
      <c r="BW108" s="117"/>
      <c r="BX108" s="116" t="s">
        <v>78</v>
      </c>
      <c r="BY108" s="117"/>
      <c r="BZ108" s="116" t="s">
        <v>78</v>
      </c>
      <c r="CA108" s="117"/>
      <c r="CB108" s="116" t="s">
        <v>78</v>
      </c>
      <c r="CC108" s="117"/>
      <c r="CD108" s="116">
        <v>0</v>
      </c>
      <c r="CE108" s="117"/>
      <c r="CF108" s="116">
        <v>0</v>
      </c>
      <c r="CG108" s="117"/>
      <c r="CH108" s="116">
        <v>0</v>
      </c>
      <c r="CI108" s="117"/>
      <c r="CJ108" s="116">
        <v>0</v>
      </c>
      <c r="CK108" s="117"/>
      <c r="CL108" s="116">
        <v>0</v>
      </c>
      <c r="CM108" s="117"/>
      <c r="CN108" s="116">
        <v>0</v>
      </c>
      <c r="CO108" s="117"/>
      <c r="CP108" s="116">
        <v>0</v>
      </c>
      <c r="CQ108" s="117"/>
      <c r="CR108" s="116">
        <v>0</v>
      </c>
      <c r="CS108" s="117"/>
      <c r="CT108" s="116">
        <v>0</v>
      </c>
      <c r="CU108" s="117"/>
      <c r="CV108" s="116">
        <v>0</v>
      </c>
      <c r="CW108" s="117"/>
      <c r="CX108" s="116">
        <v>0</v>
      </c>
      <c r="CY108" s="117"/>
    </row>
    <row r="109" spans="2:103" x14ac:dyDescent="0.2">
      <c r="B109" s="40" t="s">
        <v>216</v>
      </c>
      <c r="C109" s="40" t="s">
        <v>217</v>
      </c>
      <c r="D109" s="49">
        <v>0</v>
      </c>
      <c r="E109" s="49">
        <v>0</v>
      </c>
      <c r="F109" s="49">
        <v>0.89686903021551767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116">
        <v>0</v>
      </c>
      <c r="T109" s="117"/>
      <c r="U109" s="116">
        <v>0</v>
      </c>
      <c r="V109" s="117"/>
      <c r="W109" s="116">
        <v>0</v>
      </c>
      <c r="X109" s="117"/>
      <c r="Y109" s="116">
        <v>0</v>
      </c>
      <c r="Z109" s="117"/>
      <c r="AA109" s="49">
        <v>0</v>
      </c>
      <c r="AB109" s="49">
        <v>0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0</v>
      </c>
      <c r="AI109" s="49">
        <v>0</v>
      </c>
      <c r="AJ109" s="49">
        <v>2.8162808746760084</v>
      </c>
      <c r="AK109" s="49">
        <v>0</v>
      </c>
      <c r="AL109" s="49">
        <v>2.1307470269100781</v>
      </c>
      <c r="AM109" s="49" t="s">
        <v>78</v>
      </c>
      <c r="AN109" s="49" t="s">
        <v>78</v>
      </c>
      <c r="AO109" s="49">
        <v>1.07</v>
      </c>
      <c r="AP109" s="116">
        <v>1.07</v>
      </c>
      <c r="AQ109" s="117"/>
      <c r="AR109" s="116">
        <v>0</v>
      </c>
      <c r="AS109" s="117"/>
      <c r="AT109" s="116">
        <v>1.85</v>
      </c>
      <c r="AU109" s="117"/>
      <c r="AV109" s="116">
        <v>2.68</v>
      </c>
      <c r="AW109" s="117"/>
      <c r="AX109" s="116">
        <v>0</v>
      </c>
      <c r="AY109" s="117"/>
      <c r="AZ109" s="116">
        <v>0</v>
      </c>
      <c r="BA109" s="117"/>
      <c r="BB109" s="116">
        <v>148</v>
      </c>
      <c r="BC109" s="117"/>
      <c r="BD109" s="116">
        <v>0</v>
      </c>
      <c r="BE109" s="117"/>
      <c r="BF109" s="116">
        <v>0</v>
      </c>
      <c r="BG109" s="117"/>
      <c r="BH109" s="116">
        <v>0</v>
      </c>
      <c r="BI109" s="117"/>
      <c r="BJ109" s="116">
        <v>0</v>
      </c>
      <c r="BK109" s="117"/>
      <c r="BL109" s="116">
        <v>0</v>
      </c>
      <c r="BM109" s="117"/>
      <c r="BN109" s="116">
        <v>0</v>
      </c>
      <c r="BO109" s="117"/>
      <c r="BP109" s="116">
        <v>0</v>
      </c>
      <c r="BQ109" s="117"/>
      <c r="BR109" s="116">
        <v>0</v>
      </c>
      <c r="BS109" s="117"/>
      <c r="BT109" s="116">
        <v>0</v>
      </c>
      <c r="BU109" s="117"/>
      <c r="BV109" s="116" t="s">
        <v>78</v>
      </c>
      <c r="BW109" s="117"/>
      <c r="BX109" s="116" t="s">
        <v>78</v>
      </c>
      <c r="BY109" s="117"/>
      <c r="BZ109" s="116" t="s">
        <v>78</v>
      </c>
      <c r="CA109" s="117"/>
      <c r="CB109" s="116" t="s">
        <v>78</v>
      </c>
      <c r="CC109" s="117"/>
      <c r="CD109" s="116">
        <v>0</v>
      </c>
      <c r="CE109" s="117"/>
      <c r="CF109" s="116">
        <v>0</v>
      </c>
      <c r="CG109" s="117"/>
      <c r="CH109" s="116">
        <v>0</v>
      </c>
      <c r="CI109" s="117"/>
      <c r="CJ109" s="116">
        <v>0</v>
      </c>
      <c r="CK109" s="117"/>
      <c r="CL109" s="116">
        <v>0</v>
      </c>
      <c r="CM109" s="117"/>
      <c r="CN109" s="116">
        <v>0</v>
      </c>
      <c r="CO109" s="117"/>
      <c r="CP109" s="116">
        <v>0</v>
      </c>
      <c r="CQ109" s="117"/>
      <c r="CR109" s="116">
        <v>0</v>
      </c>
      <c r="CS109" s="117"/>
      <c r="CT109" s="116">
        <v>0</v>
      </c>
      <c r="CU109" s="117"/>
      <c r="CV109" s="116">
        <v>0</v>
      </c>
      <c r="CW109" s="117"/>
      <c r="CX109" s="116">
        <v>0</v>
      </c>
      <c r="CY109" s="117"/>
    </row>
    <row r="110" spans="2:103" x14ac:dyDescent="0.25">
      <c r="B110" s="5"/>
      <c r="C110" s="5"/>
    </row>
    <row r="111" spans="2:103" ht="15" customHeight="1" x14ac:dyDescent="0.25">
      <c r="B111" s="142" t="s">
        <v>218</v>
      </c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</row>
    <row r="112" spans="2:103" x14ac:dyDescent="0.2">
      <c r="B112" s="38" t="s">
        <v>1</v>
      </c>
      <c r="C112" s="30" t="s">
        <v>2</v>
      </c>
      <c r="D112" s="113" t="s">
        <v>3</v>
      </c>
      <c r="E112" s="114"/>
      <c r="F112" s="114"/>
      <c r="G112" s="114"/>
      <c r="H112" s="114"/>
      <c r="I112" s="114"/>
      <c r="J112" s="115"/>
      <c r="K112" s="113" t="s">
        <v>39</v>
      </c>
      <c r="L112" s="115"/>
      <c r="M112" s="113" t="s">
        <v>5</v>
      </c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5"/>
      <c r="AD112" s="113" t="s">
        <v>6</v>
      </c>
      <c r="AE112" s="114"/>
      <c r="AF112" s="114"/>
      <c r="AG112" s="114"/>
      <c r="AH112" s="114"/>
      <c r="AI112" s="114"/>
      <c r="AJ112" s="115"/>
      <c r="AK112" s="113" t="s">
        <v>7</v>
      </c>
      <c r="AL112" s="114"/>
      <c r="AM112" s="114"/>
      <c r="AN112" s="114"/>
      <c r="AO112" s="114"/>
      <c r="AP112" s="114"/>
      <c r="AQ112" s="115"/>
      <c r="AR112" s="113" t="s">
        <v>115</v>
      </c>
      <c r="AS112" s="114"/>
      <c r="AT112" s="114"/>
      <c r="AU112" s="114"/>
      <c r="AV112" s="114"/>
      <c r="AW112" s="114"/>
      <c r="AX112" s="115"/>
      <c r="AY112" s="63" t="s">
        <v>10</v>
      </c>
      <c r="AZ112" s="113" t="s">
        <v>9</v>
      </c>
      <c r="BA112" s="114"/>
      <c r="BB112" s="114"/>
      <c r="BC112" s="114"/>
      <c r="BD112" s="114"/>
      <c r="BE112" s="114"/>
      <c r="BF112" s="115"/>
    </row>
    <row r="113" spans="2:58" x14ac:dyDescent="0.2">
      <c r="B113" s="39" t="s">
        <v>12</v>
      </c>
      <c r="C113" s="27" t="s">
        <v>13</v>
      </c>
      <c r="D113" s="144">
        <v>2018</v>
      </c>
      <c r="E113" s="144">
        <v>2019</v>
      </c>
      <c r="F113" s="144">
        <v>2020</v>
      </c>
      <c r="G113" s="144">
        <v>2021</v>
      </c>
      <c r="H113" s="144">
        <v>2022</v>
      </c>
      <c r="I113" s="144">
        <v>2023</v>
      </c>
      <c r="J113" s="144">
        <v>2024</v>
      </c>
      <c r="K113" s="144">
        <v>2023</v>
      </c>
      <c r="L113" s="144">
        <v>2024</v>
      </c>
      <c r="M113" s="118">
        <v>2018</v>
      </c>
      <c r="N113" s="127"/>
      <c r="O113" s="119"/>
      <c r="P113" s="118">
        <v>2019</v>
      </c>
      <c r="Q113" s="127"/>
      <c r="R113" s="119"/>
      <c r="S113" s="118">
        <v>2020</v>
      </c>
      <c r="T113" s="127"/>
      <c r="U113" s="119"/>
      <c r="V113" s="118">
        <v>2021</v>
      </c>
      <c r="W113" s="127"/>
      <c r="X113" s="119"/>
      <c r="Y113" s="118">
        <v>2022</v>
      </c>
      <c r="Z113" s="127"/>
      <c r="AA113" s="119"/>
      <c r="AB113" s="144">
        <v>2023</v>
      </c>
      <c r="AC113" s="144">
        <v>2024</v>
      </c>
      <c r="AD113" s="144">
        <v>2018</v>
      </c>
      <c r="AE113" s="144">
        <v>2019</v>
      </c>
      <c r="AF113" s="144">
        <v>2020</v>
      </c>
      <c r="AG113" s="144">
        <v>2021</v>
      </c>
      <c r="AH113" s="144">
        <v>2022</v>
      </c>
      <c r="AI113" s="144">
        <v>2023</v>
      </c>
      <c r="AJ113" s="144">
        <v>2024</v>
      </c>
      <c r="AK113" s="144">
        <v>2018</v>
      </c>
      <c r="AL113" s="144">
        <v>2019</v>
      </c>
      <c r="AM113" s="144">
        <v>2020</v>
      </c>
      <c r="AN113" s="144">
        <v>2021</v>
      </c>
      <c r="AO113" s="144">
        <v>2022</v>
      </c>
      <c r="AP113" s="144">
        <v>2023</v>
      </c>
      <c r="AQ113" s="144">
        <v>2024</v>
      </c>
      <c r="AR113" s="144">
        <v>2018</v>
      </c>
      <c r="AS113" s="144">
        <v>2019</v>
      </c>
      <c r="AT113" s="144">
        <v>2020</v>
      </c>
      <c r="AU113" s="144">
        <v>2021</v>
      </c>
      <c r="AV113" s="144">
        <v>2022</v>
      </c>
      <c r="AW113" s="144">
        <v>2023</v>
      </c>
      <c r="AX113" s="144">
        <v>2024</v>
      </c>
      <c r="AY113" s="144">
        <v>2024</v>
      </c>
      <c r="AZ113" s="144">
        <v>2018</v>
      </c>
      <c r="BA113" s="144">
        <v>2019</v>
      </c>
      <c r="BB113" s="144">
        <v>2020</v>
      </c>
      <c r="BC113" s="144">
        <v>2021</v>
      </c>
      <c r="BD113" s="144">
        <v>2022</v>
      </c>
      <c r="BE113" s="144">
        <v>2023</v>
      </c>
      <c r="BF113" s="144">
        <v>2024</v>
      </c>
    </row>
    <row r="114" spans="2:58" x14ac:dyDescent="0.2">
      <c r="B114" s="41" t="s">
        <v>219</v>
      </c>
      <c r="C114" s="37" t="s">
        <v>220</v>
      </c>
      <c r="D114" s="145"/>
      <c r="E114" s="145"/>
      <c r="F114" s="145"/>
      <c r="G114" s="145"/>
      <c r="H114" s="145"/>
      <c r="I114" s="145"/>
      <c r="J114" s="145"/>
      <c r="K114" s="145"/>
      <c r="L114" s="145"/>
      <c r="M114" s="16" t="s">
        <v>195</v>
      </c>
      <c r="N114" s="16" t="s">
        <v>196</v>
      </c>
      <c r="O114" s="16" t="s">
        <v>197</v>
      </c>
      <c r="P114" s="16" t="s">
        <v>195</v>
      </c>
      <c r="Q114" s="16" t="s">
        <v>196</v>
      </c>
      <c r="R114" s="16" t="s">
        <v>197</v>
      </c>
      <c r="S114" s="16" t="s">
        <v>195</v>
      </c>
      <c r="T114" s="16" t="s">
        <v>196</v>
      </c>
      <c r="U114" s="16" t="s">
        <v>197</v>
      </c>
      <c r="V114" s="16" t="s">
        <v>195</v>
      </c>
      <c r="W114" s="16" t="s">
        <v>196</v>
      </c>
      <c r="X114" s="16" t="s">
        <v>197</v>
      </c>
      <c r="Y114" s="16" t="s">
        <v>195</v>
      </c>
      <c r="Z114" s="16" t="s">
        <v>196</v>
      </c>
      <c r="AA114" s="16" t="s">
        <v>197</v>
      </c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</row>
    <row r="115" spans="2:58" x14ac:dyDescent="0.2">
      <c r="B115" s="40" t="s">
        <v>221</v>
      </c>
      <c r="C115" s="28" t="s">
        <v>222</v>
      </c>
      <c r="D115" s="50">
        <v>1474</v>
      </c>
      <c r="E115" s="50">
        <v>1638</v>
      </c>
      <c r="F115" s="50">
        <v>2511</v>
      </c>
      <c r="G115" s="50">
        <v>2972</v>
      </c>
      <c r="H115" s="50">
        <v>2349</v>
      </c>
      <c r="I115" s="50">
        <v>387</v>
      </c>
      <c r="J115" s="50">
        <v>639</v>
      </c>
      <c r="K115" s="50">
        <v>2897</v>
      </c>
      <c r="L115" s="50">
        <v>4911</v>
      </c>
      <c r="M115" s="67">
        <v>811</v>
      </c>
      <c r="N115" s="67">
        <v>313</v>
      </c>
      <c r="O115" s="67">
        <v>1124</v>
      </c>
      <c r="P115" s="67">
        <v>1889</v>
      </c>
      <c r="Q115" s="67">
        <v>388</v>
      </c>
      <c r="R115" s="67">
        <v>2277</v>
      </c>
      <c r="S115" s="67">
        <v>1647</v>
      </c>
      <c r="T115" s="67">
        <v>390</v>
      </c>
      <c r="U115" s="67">
        <v>2037</v>
      </c>
      <c r="V115" s="67">
        <v>1082</v>
      </c>
      <c r="W115" s="67">
        <v>271</v>
      </c>
      <c r="X115" s="67">
        <v>1353</v>
      </c>
      <c r="Y115" s="67" t="s">
        <v>78</v>
      </c>
      <c r="Z115" s="67" t="s">
        <v>78</v>
      </c>
      <c r="AA115" s="67">
        <v>1213</v>
      </c>
      <c r="AB115" s="50">
        <v>1007</v>
      </c>
      <c r="AC115" s="50">
        <v>838</v>
      </c>
      <c r="AD115" s="49">
        <v>5202</v>
      </c>
      <c r="AE115" s="49">
        <v>6552</v>
      </c>
      <c r="AF115" s="49">
        <v>5680</v>
      </c>
      <c r="AG115" s="49" t="s">
        <v>78</v>
      </c>
      <c r="AH115" s="67">
        <v>6741</v>
      </c>
      <c r="AI115" s="50">
        <v>5813</v>
      </c>
      <c r="AJ115" s="50">
        <v>6238</v>
      </c>
      <c r="AK115" s="49">
        <v>690</v>
      </c>
      <c r="AL115" s="49">
        <v>390</v>
      </c>
      <c r="AM115" s="49">
        <v>209</v>
      </c>
      <c r="AN115" s="49">
        <v>129</v>
      </c>
      <c r="AO115" s="67">
        <v>387</v>
      </c>
      <c r="AP115" s="50">
        <v>1090</v>
      </c>
      <c r="AQ115" s="50">
        <v>380</v>
      </c>
      <c r="AR115" s="50">
        <v>431</v>
      </c>
      <c r="AS115" s="50">
        <v>385</v>
      </c>
      <c r="AT115" s="50">
        <v>365</v>
      </c>
      <c r="AU115" s="50">
        <v>411</v>
      </c>
      <c r="AV115" s="67">
        <v>296</v>
      </c>
      <c r="AW115" s="50">
        <v>932</v>
      </c>
      <c r="AX115" s="50">
        <v>831</v>
      </c>
      <c r="AY115" s="50">
        <v>27</v>
      </c>
      <c r="AZ115" s="50">
        <v>63</v>
      </c>
      <c r="BA115" s="50">
        <v>412</v>
      </c>
      <c r="BB115" s="50">
        <v>423</v>
      </c>
      <c r="BC115" s="50">
        <v>481</v>
      </c>
      <c r="BD115" s="67">
        <v>619</v>
      </c>
      <c r="BE115" s="50">
        <v>588</v>
      </c>
      <c r="BF115" s="50">
        <v>262</v>
      </c>
    </row>
    <row r="116" spans="2:58" x14ac:dyDescent="0.2">
      <c r="B116" s="40" t="s">
        <v>198</v>
      </c>
      <c r="C116" s="28" t="s">
        <v>199</v>
      </c>
      <c r="D116" s="73">
        <v>3022966</v>
      </c>
      <c r="E116" s="73">
        <v>3908321</v>
      </c>
      <c r="F116" s="73">
        <v>5989983</v>
      </c>
      <c r="G116" s="73">
        <v>7288677</v>
      </c>
      <c r="H116" s="73">
        <v>7556716</v>
      </c>
      <c r="I116" s="73">
        <v>747767</v>
      </c>
      <c r="J116" s="73">
        <v>982104</v>
      </c>
      <c r="K116" s="73">
        <v>4816506</v>
      </c>
      <c r="L116" s="73">
        <v>8923167</v>
      </c>
      <c r="M116" s="73">
        <v>2587123.7000000002</v>
      </c>
      <c r="N116" s="73">
        <v>694908.7</v>
      </c>
      <c r="O116" s="73">
        <v>3282032.4000000004</v>
      </c>
      <c r="P116" s="73">
        <v>3915109.7</v>
      </c>
      <c r="Q116" s="73">
        <v>886504.9</v>
      </c>
      <c r="R116" s="73">
        <v>4801614.6000000006</v>
      </c>
      <c r="S116" s="73">
        <v>3603158.5</v>
      </c>
      <c r="T116" s="73">
        <v>794882.1</v>
      </c>
      <c r="U116" s="73">
        <v>4398040.5999999996</v>
      </c>
      <c r="V116" s="73">
        <v>2584708</v>
      </c>
      <c r="W116" s="73">
        <v>646177</v>
      </c>
      <c r="X116" s="73">
        <v>3230885</v>
      </c>
      <c r="Y116" s="73" t="s">
        <v>78</v>
      </c>
      <c r="Z116" s="73" t="s">
        <v>78</v>
      </c>
      <c r="AA116" s="73">
        <v>2685599.2</v>
      </c>
      <c r="AB116" s="73">
        <v>2103149</v>
      </c>
      <c r="AC116" s="73">
        <v>2121982.4300000002</v>
      </c>
      <c r="AD116" s="49">
        <v>12343845</v>
      </c>
      <c r="AE116" s="49">
        <v>14682554</v>
      </c>
      <c r="AF116" s="49">
        <v>8724422</v>
      </c>
      <c r="AG116" s="49">
        <v>18953127</v>
      </c>
      <c r="AH116" s="49">
        <v>17696906</v>
      </c>
      <c r="AI116" s="49">
        <v>16044037</v>
      </c>
      <c r="AJ116" s="49">
        <v>13604352</v>
      </c>
      <c r="AK116" s="49">
        <v>1064288.3500000001</v>
      </c>
      <c r="AL116" s="49">
        <v>783940.6</v>
      </c>
      <c r="AM116" s="49">
        <v>143828.5</v>
      </c>
      <c r="AN116" s="49">
        <v>214785</v>
      </c>
      <c r="AO116" s="49">
        <v>308387</v>
      </c>
      <c r="AP116" s="49">
        <v>1136677</v>
      </c>
      <c r="AQ116" s="49">
        <v>674040.94</v>
      </c>
      <c r="AR116" s="49">
        <v>977632</v>
      </c>
      <c r="AS116" s="49">
        <v>1053170</v>
      </c>
      <c r="AT116" s="49">
        <v>1067599</v>
      </c>
      <c r="AU116" s="49">
        <v>1417294</v>
      </c>
      <c r="AV116" s="49">
        <v>1772538</v>
      </c>
      <c r="AW116" s="49">
        <v>2079428</v>
      </c>
      <c r="AX116" s="49">
        <v>2054165</v>
      </c>
      <c r="AY116" s="49">
        <v>92196</v>
      </c>
      <c r="AZ116" s="73">
        <v>141587</v>
      </c>
      <c r="BA116" s="73">
        <v>845830</v>
      </c>
      <c r="BB116" s="73">
        <v>770294</v>
      </c>
      <c r="BC116" s="73">
        <v>863574</v>
      </c>
      <c r="BD116" s="73">
        <v>970954</v>
      </c>
      <c r="BE116" s="73">
        <v>940669</v>
      </c>
      <c r="BF116" s="73">
        <v>639286</v>
      </c>
    </row>
    <row r="117" spans="2:58" x14ac:dyDescent="0.2">
      <c r="B117" s="40" t="s">
        <v>200</v>
      </c>
      <c r="C117" s="28" t="s">
        <v>201</v>
      </c>
      <c r="D117" s="73">
        <v>377871</v>
      </c>
      <c r="E117" s="73">
        <v>488540</v>
      </c>
      <c r="F117" s="73">
        <v>748748</v>
      </c>
      <c r="G117" s="73">
        <v>911085</v>
      </c>
      <c r="H117" s="73">
        <v>944590</v>
      </c>
      <c r="I117" s="73">
        <v>93471</v>
      </c>
      <c r="J117" s="73">
        <v>122763</v>
      </c>
      <c r="K117" s="73">
        <v>602063</v>
      </c>
      <c r="L117" s="73">
        <v>1115396</v>
      </c>
      <c r="M117" s="73">
        <v>304672.7</v>
      </c>
      <c r="N117" s="73">
        <v>79014.600000000006</v>
      </c>
      <c r="O117" s="73">
        <v>383687.30000000005</v>
      </c>
      <c r="P117" s="73">
        <v>460601.1</v>
      </c>
      <c r="Q117" s="73">
        <v>104294.7</v>
      </c>
      <c r="R117" s="73">
        <v>564895.79999999993</v>
      </c>
      <c r="S117" s="73">
        <v>423901</v>
      </c>
      <c r="T117" s="73">
        <v>93515.5</v>
      </c>
      <c r="U117" s="73">
        <v>517416.5</v>
      </c>
      <c r="V117" s="73">
        <v>304083</v>
      </c>
      <c r="W117" s="73">
        <v>76021</v>
      </c>
      <c r="X117" s="73">
        <v>380104</v>
      </c>
      <c r="Y117" s="73" t="s">
        <v>78</v>
      </c>
      <c r="Z117" s="73" t="s">
        <v>78</v>
      </c>
      <c r="AA117" s="73">
        <v>245</v>
      </c>
      <c r="AB117" s="73">
        <v>263546</v>
      </c>
      <c r="AC117" s="73">
        <v>265247.75</v>
      </c>
      <c r="AD117" s="49">
        <v>514327</v>
      </c>
      <c r="AE117" s="49">
        <v>611773</v>
      </c>
      <c r="AF117" s="49">
        <v>363518</v>
      </c>
      <c r="AG117" s="73" t="s">
        <v>78</v>
      </c>
      <c r="AH117" s="73" t="s">
        <v>202</v>
      </c>
      <c r="AI117" s="49">
        <v>2005505</v>
      </c>
      <c r="AJ117" s="49">
        <v>1700544</v>
      </c>
      <c r="AK117" s="49">
        <v>364</v>
      </c>
      <c r="AL117" s="49">
        <v>365</v>
      </c>
      <c r="AM117" s="49">
        <v>366</v>
      </c>
      <c r="AN117" s="49">
        <v>365</v>
      </c>
      <c r="AO117" s="49">
        <v>365</v>
      </c>
      <c r="AP117" s="49">
        <v>142085</v>
      </c>
      <c r="AQ117" s="49">
        <v>84255.12</v>
      </c>
      <c r="AR117" s="49">
        <v>365</v>
      </c>
      <c r="AS117" s="49">
        <v>365</v>
      </c>
      <c r="AT117" s="49">
        <v>365</v>
      </c>
      <c r="AU117" s="49">
        <v>365</v>
      </c>
      <c r="AV117" s="49">
        <v>365</v>
      </c>
      <c r="AW117" s="49">
        <v>259929</v>
      </c>
      <c r="AX117" s="49">
        <v>256771</v>
      </c>
      <c r="AY117" s="49">
        <v>11525</v>
      </c>
      <c r="AZ117" s="73">
        <v>16089</v>
      </c>
      <c r="BA117" s="73">
        <v>96116</v>
      </c>
      <c r="BB117" s="73">
        <v>87532</v>
      </c>
      <c r="BC117" s="73">
        <v>98.134</v>
      </c>
      <c r="BD117" s="73">
        <v>246</v>
      </c>
      <c r="BE117" s="73">
        <v>117584</v>
      </c>
      <c r="BF117" s="73">
        <v>79911</v>
      </c>
    </row>
    <row r="118" spans="2:58" x14ac:dyDescent="0.2">
      <c r="B118" s="40" t="s">
        <v>203</v>
      </c>
      <c r="C118" s="28" t="s">
        <v>204</v>
      </c>
      <c r="D118" s="73">
        <v>1</v>
      </c>
      <c r="E118" s="73">
        <v>0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1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3">
        <v>0</v>
      </c>
      <c r="AA118" s="73">
        <v>0</v>
      </c>
      <c r="AB118" s="73">
        <v>0</v>
      </c>
      <c r="AC118" s="73">
        <v>0</v>
      </c>
      <c r="AD118" s="73">
        <v>0</v>
      </c>
      <c r="AE118" s="73">
        <v>0</v>
      </c>
      <c r="AF118" s="73">
        <v>0</v>
      </c>
      <c r="AG118" s="73">
        <v>0</v>
      </c>
      <c r="AH118" s="73">
        <v>0</v>
      </c>
      <c r="AI118" s="73">
        <v>0</v>
      </c>
      <c r="AJ118" s="73">
        <v>1</v>
      </c>
      <c r="AK118" s="73">
        <v>0</v>
      </c>
      <c r="AL118" s="73">
        <v>0</v>
      </c>
      <c r="AM118" s="73">
        <v>0</v>
      </c>
      <c r="AN118" s="73">
        <v>0</v>
      </c>
      <c r="AO118" s="73">
        <v>0</v>
      </c>
      <c r="AP118" s="73">
        <v>0</v>
      </c>
      <c r="AQ118" s="73">
        <v>0</v>
      </c>
      <c r="AR118" s="73">
        <v>0</v>
      </c>
      <c r="AS118" s="73">
        <v>0</v>
      </c>
      <c r="AT118" s="73">
        <v>0</v>
      </c>
      <c r="AU118" s="73">
        <v>0</v>
      </c>
      <c r="AV118" s="73">
        <v>0</v>
      </c>
      <c r="AW118" s="73">
        <v>0</v>
      </c>
      <c r="AX118" s="73">
        <v>0</v>
      </c>
      <c r="AY118" s="73">
        <v>0</v>
      </c>
      <c r="AZ118" s="73">
        <v>0</v>
      </c>
      <c r="BA118" s="73">
        <v>0</v>
      </c>
      <c r="BB118" s="73">
        <v>0</v>
      </c>
      <c r="BC118" s="73">
        <v>0</v>
      </c>
      <c r="BD118" s="73">
        <v>0</v>
      </c>
      <c r="BE118" s="73">
        <v>0</v>
      </c>
      <c r="BF118" s="73">
        <v>0</v>
      </c>
    </row>
    <row r="119" spans="2:58" ht="24" x14ac:dyDescent="0.2">
      <c r="B119" s="40" t="s">
        <v>205</v>
      </c>
      <c r="C119" s="28" t="s">
        <v>206</v>
      </c>
      <c r="D119" s="73">
        <v>0.33080094185644165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0.112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3">
        <v>0</v>
      </c>
      <c r="AA119" s="73">
        <v>0</v>
      </c>
      <c r="AB119" s="73">
        <v>0</v>
      </c>
      <c r="AC119" s="73">
        <v>0</v>
      </c>
      <c r="AD119" s="73">
        <v>0</v>
      </c>
      <c r="AE119" s="73">
        <v>0</v>
      </c>
      <c r="AF119" s="73">
        <v>0</v>
      </c>
      <c r="AG119" s="73">
        <v>0</v>
      </c>
      <c r="AH119" s="73">
        <v>0</v>
      </c>
      <c r="AI119" s="73">
        <v>0</v>
      </c>
      <c r="AJ119" s="73">
        <v>7.3999999999999996E-2</v>
      </c>
      <c r="AK119" s="73">
        <v>0</v>
      </c>
      <c r="AL119" s="73">
        <v>0</v>
      </c>
      <c r="AM119" s="73">
        <v>0</v>
      </c>
      <c r="AN119" s="73">
        <v>0</v>
      </c>
      <c r="AO119" s="73">
        <v>0</v>
      </c>
      <c r="AP119" s="73">
        <v>0</v>
      </c>
      <c r="AQ119" s="73">
        <v>0</v>
      </c>
      <c r="AR119" s="73">
        <v>0</v>
      </c>
      <c r="AS119" s="73">
        <v>0</v>
      </c>
      <c r="AT119" s="73">
        <v>0</v>
      </c>
      <c r="AU119" s="73">
        <v>0</v>
      </c>
      <c r="AV119" s="73">
        <v>0</v>
      </c>
      <c r="AW119" s="73">
        <v>0</v>
      </c>
      <c r="AX119" s="73">
        <v>0</v>
      </c>
      <c r="AY119" s="73">
        <v>0</v>
      </c>
      <c r="AZ119" s="73">
        <v>0</v>
      </c>
      <c r="BA119" s="73">
        <v>0</v>
      </c>
      <c r="BB119" s="73">
        <v>0</v>
      </c>
      <c r="BC119" s="73">
        <v>0</v>
      </c>
      <c r="BD119" s="73">
        <v>0</v>
      </c>
      <c r="BE119" s="73">
        <v>0</v>
      </c>
      <c r="BF119" s="73">
        <v>0</v>
      </c>
    </row>
    <row r="120" spans="2:58" ht="24" x14ac:dyDescent="0.2">
      <c r="B120" s="40" t="s">
        <v>207</v>
      </c>
      <c r="C120" s="28" t="s">
        <v>208</v>
      </c>
      <c r="D120" s="73" t="s">
        <v>78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3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5</v>
      </c>
      <c r="T120" s="73">
        <v>0</v>
      </c>
      <c r="U120" s="73">
        <v>5</v>
      </c>
      <c r="V120" s="73">
        <v>0</v>
      </c>
      <c r="W120" s="73">
        <v>0</v>
      </c>
      <c r="X120" s="73">
        <v>0</v>
      </c>
      <c r="Y120" s="73">
        <v>0</v>
      </c>
      <c r="Z120" s="73">
        <v>0</v>
      </c>
      <c r="AA120" s="73">
        <v>0</v>
      </c>
      <c r="AB120" s="73">
        <v>0</v>
      </c>
      <c r="AC120" s="73">
        <v>0</v>
      </c>
      <c r="AD120" s="73">
        <v>4</v>
      </c>
      <c r="AE120" s="73">
        <v>4</v>
      </c>
      <c r="AF120" s="73">
        <v>0</v>
      </c>
      <c r="AG120" s="73">
        <v>1</v>
      </c>
      <c r="AH120" s="73">
        <v>0</v>
      </c>
      <c r="AI120" s="73">
        <v>2</v>
      </c>
      <c r="AJ120" s="73">
        <v>0</v>
      </c>
      <c r="AK120" s="73">
        <v>1</v>
      </c>
      <c r="AL120" s="73">
        <v>0</v>
      </c>
      <c r="AM120" s="73">
        <v>0</v>
      </c>
      <c r="AN120" s="73">
        <v>0</v>
      </c>
      <c r="AO120" s="73">
        <v>0</v>
      </c>
      <c r="AP120" s="73">
        <v>0</v>
      </c>
      <c r="AQ120" s="73">
        <v>0</v>
      </c>
      <c r="AR120" s="73">
        <v>5</v>
      </c>
      <c r="AS120" s="73">
        <v>2</v>
      </c>
      <c r="AT120" s="73">
        <v>0</v>
      </c>
      <c r="AU120" s="73">
        <v>2</v>
      </c>
      <c r="AV120" s="73">
        <v>0</v>
      </c>
      <c r="AW120" s="73">
        <v>0</v>
      </c>
      <c r="AX120" s="73">
        <v>0</v>
      </c>
      <c r="AY120" s="73">
        <v>0</v>
      </c>
      <c r="AZ120" s="73">
        <v>0</v>
      </c>
      <c r="BA120" s="73">
        <v>3</v>
      </c>
      <c r="BB120" s="73">
        <v>1</v>
      </c>
      <c r="BC120" s="73">
        <v>0</v>
      </c>
      <c r="BD120" s="73">
        <v>2</v>
      </c>
      <c r="BE120" s="73">
        <v>1</v>
      </c>
      <c r="BF120" s="73">
        <v>0</v>
      </c>
    </row>
    <row r="121" spans="2:58" ht="24" x14ac:dyDescent="0.2">
      <c r="B121" s="40" t="s">
        <v>209</v>
      </c>
      <c r="C121" s="28" t="s">
        <v>210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0.08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73">
        <v>0</v>
      </c>
      <c r="S121" s="73">
        <v>1.3876713999675563</v>
      </c>
      <c r="T121" s="73">
        <v>0</v>
      </c>
      <c r="U121" s="73">
        <v>1.1368699052027853</v>
      </c>
      <c r="V121" s="73">
        <v>0</v>
      </c>
      <c r="W121" s="73">
        <v>0</v>
      </c>
      <c r="X121" s="73">
        <v>0</v>
      </c>
      <c r="Y121" s="73">
        <v>0</v>
      </c>
      <c r="Z121" s="73">
        <v>0</v>
      </c>
      <c r="AA121" s="73">
        <v>0</v>
      </c>
      <c r="AB121" s="73">
        <v>0</v>
      </c>
      <c r="AC121" s="73">
        <v>0</v>
      </c>
      <c r="AD121" s="73">
        <v>0.32</v>
      </c>
      <c r="AE121" s="73">
        <v>0.27</v>
      </c>
      <c r="AF121" s="73">
        <v>0</v>
      </c>
      <c r="AG121" s="73">
        <v>0.01</v>
      </c>
      <c r="AH121" s="73">
        <v>0</v>
      </c>
      <c r="AI121" s="73">
        <v>0.125</v>
      </c>
      <c r="AJ121" s="73">
        <v>0</v>
      </c>
      <c r="AK121" s="73">
        <v>0.93959498851979339</v>
      </c>
      <c r="AL121" s="73">
        <v>0</v>
      </c>
      <c r="AM121" s="73">
        <v>0</v>
      </c>
      <c r="AN121" s="73">
        <v>0</v>
      </c>
      <c r="AO121" s="73">
        <v>0</v>
      </c>
      <c r="AP121" s="73">
        <v>0</v>
      </c>
      <c r="AQ121" s="73">
        <v>0</v>
      </c>
      <c r="AR121" s="73">
        <v>5.1143988739999999</v>
      </c>
      <c r="AS121" s="73">
        <v>1.899028647</v>
      </c>
      <c r="AT121" s="73">
        <v>0</v>
      </c>
      <c r="AU121" s="73">
        <v>1.41113982</v>
      </c>
      <c r="AV121" s="73">
        <v>0</v>
      </c>
      <c r="AW121" s="73">
        <v>0</v>
      </c>
      <c r="AX121" s="73">
        <v>0</v>
      </c>
      <c r="AY121" s="73">
        <v>0</v>
      </c>
      <c r="AZ121" s="73">
        <v>0</v>
      </c>
      <c r="BA121" s="73">
        <v>3.55</v>
      </c>
      <c r="BB121" s="73">
        <v>1.3</v>
      </c>
      <c r="BC121" s="73">
        <v>0</v>
      </c>
      <c r="BD121" s="73">
        <v>2.17</v>
      </c>
      <c r="BE121" s="73">
        <v>1.06</v>
      </c>
      <c r="BF121" s="73">
        <v>0</v>
      </c>
    </row>
    <row r="122" spans="2:58" x14ac:dyDescent="0.2">
      <c r="B122" s="40" t="s">
        <v>211</v>
      </c>
      <c r="C122" s="28" t="s">
        <v>212</v>
      </c>
      <c r="D122" s="73">
        <v>2212.0658981940251</v>
      </c>
      <c r="E122" s="73">
        <v>204.69147749122962</v>
      </c>
      <c r="F122" s="73">
        <v>236.22771550436786</v>
      </c>
      <c r="G122" s="73">
        <v>182.74921498099039</v>
      </c>
      <c r="H122" s="73">
        <v>255.4</v>
      </c>
      <c r="I122" s="73">
        <v>6.69</v>
      </c>
      <c r="J122" s="73">
        <v>4.4000000000000004</v>
      </c>
      <c r="K122" s="73">
        <v>145.54</v>
      </c>
      <c r="L122" s="73">
        <v>312.32</v>
      </c>
      <c r="M122" s="73">
        <v>61.458213227299488</v>
      </c>
      <c r="N122" s="73">
        <v>0</v>
      </c>
      <c r="O122" s="73">
        <v>48.445591213541945</v>
      </c>
      <c r="P122" s="73">
        <v>20.689075455535765</v>
      </c>
      <c r="Q122" s="73">
        <v>3.384076049664249</v>
      </c>
      <c r="R122" s="73">
        <v>17.494115416926629</v>
      </c>
      <c r="S122" s="73">
        <v>39.409867759078601</v>
      </c>
      <c r="T122" s="73">
        <v>15.096578473713272</v>
      </c>
      <c r="U122" s="73">
        <v>35.015593080245786</v>
      </c>
      <c r="V122" s="73">
        <v>28.243035576939445</v>
      </c>
      <c r="W122" s="73">
        <v>6.1902543730278232</v>
      </c>
      <c r="X122" s="73">
        <v>23.832479336157121</v>
      </c>
      <c r="Y122" s="73" t="s">
        <v>78</v>
      </c>
      <c r="Z122" s="73" t="s">
        <v>78</v>
      </c>
      <c r="AA122" s="73">
        <v>68.510000000000005</v>
      </c>
      <c r="AB122" s="73">
        <v>33.68</v>
      </c>
      <c r="AC122" s="73">
        <v>12.33</v>
      </c>
      <c r="AD122" s="73">
        <v>175.47</v>
      </c>
      <c r="AE122" s="73">
        <v>49.58</v>
      </c>
      <c r="AF122" s="73">
        <v>15.13</v>
      </c>
      <c r="AG122" s="73" t="s">
        <v>78</v>
      </c>
      <c r="AH122" s="73">
        <v>0</v>
      </c>
      <c r="AI122" s="73">
        <v>0</v>
      </c>
      <c r="AJ122" s="73">
        <v>120.97</v>
      </c>
      <c r="AK122" s="73">
        <v>1.8791899770395868</v>
      </c>
      <c r="AL122" s="73">
        <v>0</v>
      </c>
      <c r="AM122" s="73">
        <v>0</v>
      </c>
      <c r="AN122" s="73">
        <v>0</v>
      </c>
      <c r="AO122" s="73">
        <v>0</v>
      </c>
      <c r="AP122" s="73">
        <v>0</v>
      </c>
      <c r="AQ122" s="73">
        <v>0</v>
      </c>
      <c r="AR122" s="73">
        <v>263.89999999999998</v>
      </c>
      <c r="AS122" s="73">
        <v>32.283487000000001</v>
      </c>
      <c r="AT122" s="73">
        <v>0</v>
      </c>
      <c r="AU122" s="73">
        <v>56.4455928</v>
      </c>
      <c r="AV122" s="73">
        <v>12.8</v>
      </c>
      <c r="AW122" s="73">
        <v>12.8</v>
      </c>
      <c r="AX122" s="73">
        <v>0</v>
      </c>
      <c r="AY122" s="73">
        <v>0</v>
      </c>
      <c r="AZ122" s="73">
        <v>0</v>
      </c>
      <c r="BA122" s="73">
        <v>96.95</v>
      </c>
      <c r="BB122" s="73">
        <v>50.63</v>
      </c>
      <c r="BC122" s="73">
        <v>0</v>
      </c>
      <c r="BD122" s="73">
        <v>17</v>
      </c>
      <c r="BE122" s="73">
        <v>8.5</v>
      </c>
      <c r="BF122" s="73">
        <v>0</v>
      </c>
    </row>
    <row r="123" spans="2:58" x14ac:dyDescent="0.2">
      <c r="B123" s="40" t="s">
        <v>214</v>
      </c>
      <c r="C123" s="28" t="s">
        <v>215</v>
      </c>
      <c r="D123" s="73">
        <v>18</v>
      </c>
      <c r="E123" s="73">
        <v>17</v>
      </c>
      <c r="F123" s="73">
        <v>21</v>
      </c>
      <c r="G123" s="73">
        <v>18</v>
      </c>
      <c r="H123" s="73">
        <v>24</v>
      </c>
      <c r="I123" s="73">
        <v>0</v>
      </c>
      <c r="J123" s="73">
        <v>1</v>
      </c>
      <c r="K123" s="73">
        <v>0</v>
      </c>
      <c r="L123" s="73">
        <v>14</v>
      </c>
      <c r="M123" s="73">
        <v>0</v>
      </c>
      <c r="N123" s="73">
        <v>0</v>
      </c>
      <c r="O123" s="73">
        <v>0</v>
      </c>
      <c r="P123" s="73">
        <v>6</v>
      </c>
      <c r="Q123" s="73">
        <v>0</v>
      </c>
      <c r="R123" s="73">
        <v>6</v>
      </c>
      <c r="S123" s="73">
        <v>46</v>
      </c>
      <c r="T123" s="73">
        <v>5</v>
      </c>
      <c r="U123" s="73">
        <v>51</v>
      </c>
      <c r="V123" s="73">
        <v>3</v>
      </c>
      <c r="W123" s="73">
        <v>0</v>
      </c>
      <c r="X123" s="73">
        <v>3</v>
      </c>
      <c r="Y123" s="73" t="s">
        <v>78</v>
      </c>
      <c r="Z123" s="73" t="s">
        <v>78</v>
      </c>
      <c r="AA123" s="73">
        <v>3.35</v>
      </c>
      <c r="AB123" s="73">
        <v>1</v>
      </c>
      <c r="AC123" s="73">
        <v>1</v>
      </c>
      <c r="AD123" s="73">
        <v>147</v>
      </c>
      <c r="AE123" s="73">
        <v>141</v>
      </c>
      <c r="AF123" s="73">
        <v>51</v>
      </c>
      <c r="AG123" s="73">
        <v>18</v>
      </c>
      <c r="AH123" s="73">
        <v>12</v>
      </c>
      <c r="AI123" s="73">
        <v>5</v>
      </c>
      <c r="AJ123" s="73">
        <v>4</v>
      </c>
      <c r="AK123" s="73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 t="s">
        <v>78</v>
      </c>
      <c r="AS123" s="73" t="s">
        <v>78</v>
      </c>
      <c r="AT123" s="73" t="s">
        <v>78</v>
      </c>
      <c r="AU123" s="73" t="s">
        <v>78</v>
      </c>
      <c r="AV123" s="73">
        <v>2</v>
      </c>
      <c r="AW123" s="73">
        <v>0</v>
      </c>
      <c r="AX123" s="73">
        <v>0</v>
      </c>
      <c r="AY123" s="73">
        <v>0</v>
      </c>
      <c r="AZ123" s="73">
        <v>0</v>
      </c>
      <c r="BA123" s="73">
        <v>82</v>
      </c>
      <c r="BB123" s="73">
        <v>39</v>
      </c>
      <c r="BC123" s="73">
        <v>0</v>
      </c>
      <c r="BD123" s="73">
        <v>2</v>
      </c>
      <c r="BE123" s="73">
        <v>1</v>
      </c>
      <c r="BF123" s="73">
        <v>0</v>
      </c>
    </row>
    <row r="124" spans="2:58" x14ac:dyDescent="0.2">
      <c r="B124" s="40" t="s">
        <v>216</v>
      </c>
      <c r="C124" s="28" t="s">
        <v>217</v>
      </c>
      <c r="D124" s="73">
        <v>5.9544169534159499</v>
      </c>
      <c r="E124" s="73">
        <v>4.3496938966886294</v>
      </c>
      <c r="F124" s="73">
        <v>3.5058530216195938</v>
      </c>
      <c r="G124" s="73">
        <v>2.4695839862295998</v>
      </c>
      <c r="H124" s="73">
        <v>3</v>
      </c>
      <c r="I124" s="73">
        <v>0</v>
      </c>
      <c r="J124" s="73">
        <v>1.02</v>
      </c>
      <c r="K124" s="73">
        <v>0</v>
      </c>
      <c r="L124" s="73">
        <v>1.57</v>
      </c>
      <c r="M124" s="73">
        <v>0</v>
      </c>
      <c r="N124" s="73">
        <v>0</v>
      </c>
      <c r="O124" s="73">
        <v>0</v>
      </c>
      <c r="P124" s="73">
        <v>1.5325241078174641</v>
      </c>
      <c r="Q124" s="73">
        <v>0</v>
      </c>
      <c r="R124" s="73">
        <v>1.2495796726376163</v>
      </c>
      <c r="S124" s="73">
        <v>12.766576879701518</v>
      </c>
      <c r="T124" s="73">
        <v>6.2902410307138634</v>
      </c>
      <c r="U124" s="73">
        <v>11.596073033068409</v>
      </c>
      <c r="V124" s="73">
        <v>1.1606726949427171</v>
      </c>
      <c r="W124" s="73">
        <v>0</v>
      </c>
      <c r="X124" s="73">
        <v>0.92853815595417355</v>
      </c>
      <c r="Y124" s="73">
        <v>0</v>
      </c>
      <c r="Z124" s="73">
        <v>0</v>
      </c>
      <c r="AA124" s="73">
        <v>0</v>
      </c>
      <c r="AB124" s="73">
        <v>0.48</v>
      </c>
      <c r="AC124" s="73">
        <v>0.48</v>
      </c>
      <c r="AD124" s="73">
        <v>11.91</v>
      </c>
      <c r="AE124" s="73">
        <v>9.6</v>
      </c>
      <c r="AF124" s="73">
        <v>5.85</v>
      </c>
      <c r="AG124" s="73">
        <v>0.23</v>
      </c>
      <c r="AH124" s="73">
        <v>0.68</v>
      </c>
      <c r="AI124" s="73">
        <v>0.31</v>
      </c>
      <c r="AJ124" s="73">
        <v>0.28999999999999998</v>
      </c>
      <c r="AK124" s="73">
        <v>0</v>
      </c>
      <c r="AL124" s="73">
        <v>0</v>
      </c>
      <c r="AM124" s="73">
        <v>0</v>
      </c>
      <c r="AN124" s="73">
        <v>0</v>
      </c>
      <c r="AO124" s="73">
        <v>0</v>
      </c>
      <c r="AP124" s="73">
        <v>0</v>
      </c>
      <c r="AQ124" s="73">
        <v>0</v>
      </c>
      <c r="AR124" s="73" t="s">
        <v>78</v>
      </c>
      <c r="AS124" s="73" t="s">
        <v>78</v>
      </c>
      <c r="AT124" s="73" t="s">
        <v>78</v>
      </c>
      <c r="AU124" s="73" t="s">
        <v>78</v>
      </c>
      <c r="AV124" s="73">
        <v>1.1299999999999999</v>
      </c>
      <c r="AW124" s="73">
        <v>0</v>
      </c>
      <c r="AX124" s="73">
        <v>0</v>
      </c>
      <c r="AY124" s="73">
        <v>0</v>
      </c>
      <c r="AZ124" s="73">
        <v>0</v>
      </c>
      <c r="BA124" s="73">
        <v>96.95</v>
      </c>
      <c r="BB124" s="73">
        <v>50.63</v>
      </c>
      <c r="BC124" s="73">
        <v>0</v>
      </c>
      <c r="BD124" s="73">
        <v>2.06</v>
      </c>
      <c r="BE124" s="73">
        <v>0</v>
      </c>
      <c r="BF124" s="73">
        <v>0</v>
      </c>
    </row>
    <row r="125" spans="2:58" x14ac:dyDescent="0.2">
      <c r="B125" s="40" t="s">
        <v>223</v>
      </c>
      <c r="C125" s="28" t="s">
        <v>224</v>
      </c>
      <c r="D125" s="73" t="s">
        <v>78</v>
      </c>
      <c r="E125" s="73" t="s">
        <v>78</v>
      </c>
      <c r="F125" s="73">
        <v>0</v>
      </c>
      <c r="G125" s="73">
        <v>0</v>
      </c>
      <c r="H125" s="73">
        <v>0</v>
      </c>
      <c r="I125" s="73"/>
      <c r="J125" s="73"/>
      <c r="K125" s="73">
        <v>0</v>
      </c>
      <c r="L125" s="73"/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/>
      <c r="AC125" s="73"/>
      <c r="AD125" s="73">
        <v>0</v>
      </c>
      <c r="AE125" s="73">
        <v>0</v>
      </c>
      <c r="AF125" s="73">
        <v>0</v>
      </c>
      <c r="AG125" s="73">
        <v>0</v>
      </c>
      <c r="AH125" s="73">
        <v>0</v>
      </c>
      <c r="AI125" s="73"/>
      <c r="AJ125" s="73"/>
      <c r="AK125" s="73">
        <v>0</v>
      </c>
      <c r="AL125" s="73">
        <v>0</v>
      </c>
      <c r="AM125" s="73">
        <v>0</v>
      </c>
      <c r="AN125" s="73">
        <v>0</v>
      </c>
      <c r="AO125" s="73">
        <v>0</v>
      </c>
      <c r="AP125" s="73"/>
      <c r="AQ125" s="73"/>
      <c r="AR125" s="73">
        <v>0</v>
      </c>
      <c r="AS125" s="73">
        <v>0</v>
      </c>
      <c r="AT125" s="73">
        <v>0</v>
      </c>
      <c r="AU125" s="73">
        <v>0</v>
      </c>
      <c r="AV125" s="73">
        <v>0</v>
      </c>
      <c r="AW125" s="73"/>
      <c r="AX125" s="73"/>
      <c r="AY125" s="73"/>
      <c r="AZ125" s="73">
        <v>0</v>
      </c>
      <c r="BA125" s="73">
        <v>0</v>
      </c>
      <c r="BB125" s="73">
        <v>0</v>
      </c>
      <c r="BC125" s="73">
        <v>0</v>
      </c>
      <c r="BD125" s="73" t="s">
        <v>202</v>
      </c>
      <c r="BE125" s="73">
        <v>0</v>
      </c>
      <c r="BF125" s="73"/>
    </row>
    <row r="126" spans="2:58" x14ac:dyDescent="0.25">
      <c r="B126" s="5"/>
      <c r="C126" s="5"/>
    </row>
    <row r="127" spans="2:58" ht="12.75" x14ac:dyDescent="0.25">
      <c r="B127" s="124" t="s">
        <v>225</v>
      </c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6"/>
    </row>
    <row r="128" spans="2:58" x14ac:dyDescent="0.2">
      <c r="B128" s="38" t="s">
        <v>1</v>
      </c>
      <c r="C128" s="75" t="s">
        <v>2</v>
      </c>
      <c r="D128" s="113" t="s">
        <v>3</v>
      </c>
      <c r="E128" s="114"/>
      <c r="F128" s="114"/>
      <c r="G128" s="114"/>
      <c r="H128" s="114"/>
      <c r="I128" s="114"/>
      <c r="J128" s="115"/>
      <c r="K128" s="63" t="s">
        <v>39</v>
      </c>
      <c r="L128" s="63"/>
      <c r="M128" s="113" t="s">
        <v>5</v>
      </c>
      <c r="N128" s="114"/>
      <c r="O128" s="114"/>
      <c r="P128" s="114"/>
      <c r="Q128" s="114"/>
      <c r="R128" s="114"/>
      <c r="S128" s="115"/>
      <c r="T128" s="113" t="s">
        <v>6</v>
      </c>
      <c r="U128" s="114"/>
      <c r="V128" s="114"/>
      <c r="W128" s="114"/>
      <c r="X128" s="114"/>
      <c r="Y128" s="114"/>
      <c r="Z128" s="115"/>
      <c r="AA128" s="113" t="s">
        <v>7</v>
      </c>
      <c r="AB128" s="114"/>
      <c r="AC128" s="114"/>
      <c r="AD128" s="114"/>
      <c r="AE128" s="114"/>
      <c r="AF128" s="114"/>
      <c r="AG128" s="115"/>
      <c r="AH128" s="113" t="s">
        <v>115</v>
      </c>
      <c r="AI128" s="114"/>
      <c r="AJ128" s="114"/>
      <c r="AK128" s="114"/>
      <c r="AL128" s="114"/>
      <c r="AM128" s="114"/>
      <c r="AN128" s="115"/>
      <c r="AO128" s="113" t="s">
        <v>9</v>
      </c>
      <c r="AP128" s="114"/>
      <c r="AQ128" s="114"/>
      <c r="AR128" s="114"/>
      <c r="AS128" s="114"/>
      <c r="AT128" s="114"/>
      <c r="AU128" s="115"/>
    </row>
    <row r="129" spans="2:47" x14ac:dyDescent="0.2">
      <c r="B129" s="39" t="s">
        <v>12</v>
      </c>
      <c r="C129" s="27" t="s">
        <v>13</v>
      </c>
      <c r="D129" s="16">
        <v>2018</v>
      </c>
      <c r="E129" s="16">
        <v>2019</v>
      </c>
      <c r="F129" s="16">
        <v>2020</v>
      </c>
      <c r="G129" s="16">
        <v>2021</v>
      </c>
      <c r="H129" s="16">
        <v>2022</v>
      </c>
      <c r="I129" s="16">
        <v>2023</v>
      </c>
      <c r="J129" s="16">
        <v>2024</v>
      </c>
      <c r="K129" s="16">
        <v>2023</v>
      </c>
      <c r="L129" s="16">
        <v>2024</v>
      </c>
      <c r="M129" s="16">
        <v>2018</v>
      </c>
      <c r="N129" s="16">
        <v>2019</v>
      </c>
      <c r="O129" s="16">
        <v>2020</v>
      </c>
      <c r="P129" s="16">
        <v>2021</v>
      </c>
      <c r="Q129" s="16">
        <v>2022</v>
      </c>
      <c r="R129" s="16">
        <v>2023</v>
      </c>
      <c r="S129" s="16">
        <v>2024</v>
      </c>
      <c r="T129" s="16">
        <v>2018</v>
      </c>
      <c r="U129" s="16">
        <v>2019</v>
      </c>
      <c r="V129" s="16">
        <v>2020</v>
      </c>
      <c r="W129" s="16">
        <v>2021</v>
      </c>
      <c r="X129" s="16">
        <v>2022</v>
      </c>
      <c r="Y129" s="16">
        <v>2023</v>
      </c>
      <c r="Z129" s="16">
        <v>2024</v>
      </c>
      <c r="AA129" s="16">
        <v>2018</v>
      </c>
      <c r="AB129" s="16">
        <v>2019</v>
      </c>
      <c r="AC129" s="16">
        <v>2020</v>
      </c>
      <c r="AD129" s="16">
        <v>2021</v>
      </c>
      <c r="AE129" s="16">
        <v>2022</v>
      </c>
      <c r="AF129" s="16">
        <v>2023</v>
      </c>
      <c r="AG129" s="16">
        <v>2024</v>
      </c>
      <c r="AH129" s="16">
        <v>2018</v>
      </c>
      <c r="AI129" s="16">
        <v>2019</v>
      </c>
      <c r="AJ129" s="16">
        <v>2020</v>
      </c>
      <c r="AK129" s="16">
        <v>2021</v>
      </c>
      <c r="AL129" s="16">
        <v>2022</v>
      </c>
      <c r="AM129" s="16">
        <v>2023</v>
      </c>
      <c r="AN129" s="16">
        <v>2024</v>
      </c>
      <c r="AO129" s="16">
        <v>2018</v>
      </c>
      <c r="AP129" s="16">
        <v>2019</v>
      </c>
      <c r="AQ129" s="16">
        <v>2020</v>
      </c>
      <c r="AR129" s="16">
        <v>2021</v>
      </c>
      <c r="AS129" s="16">
        <v>2022</v>
      </c>
      <c r="AT129" s="16">
        <v>2023</v>
      </c>
      <c r="AU129" s="16">
        <v>2024</v>
      </c>
    </row>
    <row r="130" spans="2:47" x14ac:dyDescent="0.2">
      <c r="B130" s="40" t="s">
        <v>226</v>
      </c>
      <c r="C130" s="28" t="s">
        <v>227</v>
      </c>
      <c r="D130" s="15" t="s">
        <v>78</v>
      </c>
      <c r="E130" s="19">
        <v>0.2424</v>
      </c>
      <c r="F130" s="19">
        <v>0.1079</v>
      </c>
      <c r="G130" s="19">
        <v>0.1439</v>
      </c>
      <c r="H130" s="19">
        <v>0.99280000000000002</v>
      </c>
      <c r="I130" s="19">
        <v>0</v>
      </c>
      <c r="J130" s="76" t="s">
        <v>78</v>
      </c>
      <c r="K130" s="19">
        <v>1</v>
      </c>
      <c r="L130" s="76" t="s">
        <v>78</v>
      </c>
      <c r="M130" s="15" t="s">
        <v>78</v>
      </c>
      <c r="N130" s="19">
        <v>0.2424</v>
      </c>
      <c r="O130" s="19">
        <v>0.43880000000000002</v>
      </c>
      <c r="P130" s="19">
        <v>0.24460000000000001</v>
      </c>
      <c r="Q130" s="19">
        <v>1</v>
      </c>
      <c r="R130" s="19">
        <v>1</v>
      </c>
      <c r="S130" s="76" t="s">
        <v>78</v>
      </c>
      <c r="T130" s="7">
        <v>1</v>
      </c>
      <c r="U130" s="19">
        <v>1</v>
      </c>
      <c r="V130" s="19">
        <v>1</v>
      </c>
      <c r="W130" s="19">
        <v>1</v>
      </c>
      <c r="X130" s="19">
        <v>1</v>
      </c>
      <c r="Y130" s="19">
        <v>1</v>
      </c>
      <c r="Z130" s="76" t="s">
        <v>78</v>
      </c>
      <c r="AA130" s="7">
        <v>9.2299999999999993E-2</v>
      </c>
      <c r="AB130" s="19">
        <v>1.11E-2</v>
      </c>
      <c r="AC130" s="19">
        <v>3.1699999999999999E-2</v>
      </c>
      <c r="AD130" s="19">
        <v>0.1333</v>
      </c>
      <c r="AE130" s="19">
        <v>0</v>
      </c>
      <c r="AF130" s="19">
        <v>0.4</v>
      </c>
      <c r="AG130" s="76" t="s">
        <v>78</v>
      </c>
      <c r="AH130" s="7">
        <v>1</v>
      </c>
      <c r="AI130" s="19">
        <v>1</v>
      </c>
      <c r="AJ130" s="19">
        <v>1</v>
      </c>
      <c r="AK130" s="19">
        <v>1</v>
      </c>
      <c r="AL130" s="19">
        <v>0.09</v>
      </c>
      <c r="AM130" s="19" t="s">
        <v>78</v>
      </c>
      <c r="AN130" s="19" t="s">
        <v>78</v>
      </c>
      <c r="AO130" s="7" t="s">
        <v>78</v>
      </c>
      <c r="AP130" s="19" t="s">
        <v>78</v>
      </c>
      <c r="AQ130" s="19" t="s">
        <v>78</v>
      </c>
      <c r="AR130" s="19">
        <v>0</v>
      </c>
      <c r="AS130" s="19" t="s">
        <v>78</v>
      </c>
      <c r="AT130" s="19" t="s">
        <v>78</v>
      </c>
      <c r="AU130" s="19" t="s">
        <v>78</v>
      </c>
    </row>
    <row r="131" spans="2:47" x14ac:dyDescent="0.2">
      <c r="B131" s="40" t="s">
        <v>228</v>
      </c>
      <c r="C131" s="28" t="s">
        <v>229</v>
      </c>
      <c r="D131" s="15" t="s">
        <v>78</v>
      </c>
      <c r="E131" s="19">
        <v>0.7742</v>
      </c>
      <c r="F131" s="19">
        <v>0.58650000000000002</v>
      </c>
      <c r="G131" s="19">
        <v>0.75560000000000005</v>
      </c>
      <c r="H131" s="19">
        <v>0.99709999999999999</v>
      </c>
      <c r="I131" s="19">
        <v>8.9999999999999993E-3</v>
      </c>
      <c r="J131" s="76" t="s">
        <v>78</v>
      </c>
      <c r="K131" s="19">
        <v>1</v>
      </c>
      <c r="L131" s="76" t="s">
        <v>78</v>
      </c>
      <c r="M131" s="15" t="s">
        <v>78</v>
      </c>
      <c r="N131" s="19">
        <v>0.7742</v>
      </c>
      <c r="O131" s="19">
        <v>0.58650000000000002</v>
      </c>
      <c r="P131" s="19">
        <v>0.75560000000000005</v>
      </c>
      <c r="Q131" s="19">
        <v>1</v>
      </c>
      <c r="R131" s="19">
        <v>1</v>
      </c>
      <c r="S131" s="76" t="s">
        <v>78</v>
      </c>
      <c r="T131" s="7">
        <v>1</v>
      </c>
      <c r="U131" s="19">
        <v>1.11E-2</v>
      </c>
      <c r="V131" s="19">
        <v>3.1699999999999999E-2</v>
      </c>
      <c r="W131" s="19">
        <v>0.1333</v>
      </c>
      <c r="X131" s="19">
        <v>1</v>
      </c>
      <c r="Y131" s="19">
        <v>1</v>
      </c>
      <c r="Z131" s="76" t="s">
        <v>78</v>
      </c>
      <c r="AA131" s="7">
        <v>1</v>
      </c>
      <c r="AB131" s="19">
        <v>1</v>
      </c>
      <c r="AC131" s="19">
        <v>1</v>
      </c>
      <c r="AD131" s="19">
        <v>1</v>
      </c>
      <c r="AE131" s="19">
        <v>1</v>
      </c>
      <c r="AF131" s="19">
        <v>0.4</v>
      </c>
      <c r="AG131" s="76" t="s">
        <v>78</v>
      </c>
      <c r="AH131" s="7" t="s">
        <v>78</v>
      </c>
      <c r="AI131" s="19">
        <v>0.2576</v>
      </c>
      <c r="AJ131" s="19">
        <v>0.12230000000000001</v>
      </c>
      <c r="AK131" s="19">
        <v>0.17269999999999999</v>
      </c>
      <c r="AL131" s="19">
        <v>0.2</v>
      </c>
      <c r="AM131" s="19" t="s">
        <v>78</v>
      </c>
      <c r="AN131" s="19" t="s">
        <v>78</v>
      </c>
      <c r="AO131" s="7" t="s">
        <v>78</v>
      </c>
      <c r="AP131" s="19" t="s">
        <v>78</v>
      </c>
      <c r="AQ131" s="19" t="s">
        <v>78</v>
      </c>
      <c r="AR131" s="19">
        <v>0.30430000000000001</v>
      </c>
      <c r="AS131" s="19">
        <v>0.40670000000000001</v>
      </c>
      <c r="AT131" s="19">
        <v>0.47420000000000001</v>
      </c>
      <c r="AU131" s="19" t="s">
        <v>78</v>
      </c>
    </row>
    <row r="132" spans="2:47" x14ac:dyDescent="0.25">
      <c r="B132" s="11"/>
      <c r="C132" s="34"/>
    </row>
    <row r="133" spans="2:47" x14ac:dyDescent="0.25">
      <c r="B133" s="11"/>
      <c r="C133" s="34"/>
    </row>
    <row r="134" spans="2:47" x14ac:dyDescent="0.25">
      <c r="B134" s="11"/>
      <c r="C134" s="34"/>
    </row>
    <row r="135" spans="2:47" x14ac:dyDescent="0.25">
      <c r="B135" s="11"/>
      <c r="C135" s="34"/>
    </row>
    <row r="136" spans="2:47" x14ac:dyDescent="0.25">
      <c r="B136" s="11"/>
      <c r="C136" s="34"/>
    </row>
    <row r="137" spans="2:47" x14ac:dyDescent="0.25">
      <c r="B137" s="11"/>
      <c r="C137" s="34"/>
    </row>
    <row r="138" spans="2:47" x14ac:dyDescent="0.25">
      <c r="B138" s="11"/>
      <c r="C138" s="34"/>
    </row>
    <row r="139" spans="2:47" x14ac:dyDescent="0.25">
      <c r="B139" s="11"/>
      <c r="C139" s="34"/>
    </row>
    <row r="140" spans="2:47" x14ac:dyDescent="0.25">
      <c r="B140" s="11"/>
      <c r="C140" s="34"/>
    </row>
    <row r="141" spans="2:47" x14ac:dyDescent="0.25">
      <c r="B141" s="11"/>
      <c r="C141" s="34"/>
    </row>
    <row r="142" spans="2:47" x14ac:dyDescent="0.25">
      <c r="B142" s="11"/>
      <c r="C142" s="34"/>
    </row>
    <row r="143" spans="2:47" x14ac:dyDescent="0.25">
      <c r="B143" s="11"/>
      <c r="C143" s="34"/>
    </row>
    <row r="144" spans="2:47" x14ac:dyDescent="0.25">
      <c r="B144" s="11"/>
      <c r="C144" s="34"/>
    </row>
    <row r="145" spans="2:3" x14ac:dyDescent="0.25">
      <c r="B145" s="11"/>
      <c r="C145" s="34"/>
    </row>
    <row r="146" spans="2:3" x14ac:dyDescent="0.25">
      <c r="B146" s="11"/>
      <c r="C146" s="34"/>
    </row>
    <row r="147" spans="2:3" x14ac:dyDescent="0.25">
      <c r="B147" s="11"/>
      <c r="C147" s="34"/>
    </row>
    <row r="148" spans="2:3" x14ac:dyDescent="0.25">
      <c r="B148" s="11"/>
      <c r="C148" s="34"/>
    </row>
    <row r="149" spans="2:3" x14ac:dyDescent="0.25">
      <c r="B149" s="11"/>
      <c r="C149" s="34"/>
    </row>
    <row r="150" spans="2:3" x14ac:dyDescent="0.25">
      <c r="B150" s="11"/>
      <c r="C150" s="34"/>
    </row>
    <row r="151" spans="2:3" x14ac:dyDescent="0.25">
      <c r="B151" s="11"/>
      <c r="C151" s="34"/>
    </row>
    <row r="152" spans="2:3" x14ac:dyDescent="0.25">
      <c r="B152" s="11"/>
      <c r="C152" s="34"/>
    </row>
    <row r="153" spans="2:3" x14ac:dyDescent="0.25">
      <c r="B153" s="11"/>
      <c r="C153" s="34"/>
    </row>
    <row r="154" spans="2:3" x14ac:dyDescent="0.25">
      <c r="B154" s="11"/>
      <c r="C154" s="34"/>
    </row>
    <row r="155" spans="2:3" x14ac:dyDescent="0.25">
      <c r="B155" s="11"/>
      <c r="C155" s="34"/>
    </row>
    <row r="156" spans="2:3" x14ac:dyDescent="0.25">
      <c r="B156" s="11"/>
      <c r="C156" s="34"/>
    </row>
    <row r="157" spans="2:3" x14ac:dyDescent="0.25">
      <c r="B157" s="11"/>
      <c r="C157" s="34"/>
    </row>
    <row r="158" spans="2:3" x14ac:dyDescent="0.25">
      <c r="B158" s="11"/>
      <c r="C158" s="34"/>
    </row>
    <row r="159" spans="2:3" x14ac:dyDescent="0.25">
      <c r="B159" s="11"/>
      <c r="C159" s="34"/>
    </row>
    <row r="160" spans="2:3" x14ac:dyDescent="0.25">
      <c r="B160" s="11"/>
      <c r="C160" s="34"/>
    </row>
    <row r="161" spans="2:3" x14ac:dyDescent="0.25">
      <c r="B161" s="11"/>
      <c r="C161" s="34"/>
    </row>
    <row r="162" spans="2:3" x14ac:dyDescent="0.25">
      <c r="B162" s="11"/>
      <c r="C162" s="34"/>
    </row>
    <row r="163" spans="2:3" x14ac:dyDescent="0.25">
      <c r="B163" s="11"/>
      <c r="C163" s="34"/>
    </row>
    <row r="164" spans="2:3" x14ac:dyDescent="0.25">
      <c r="B164" s="11"/>
      <c r="C164" s="34"/>
    </row>
    <row r="165" spans="2:3" x14ac:dyDescent="0.25">
      <c r="B165" s="11"/>
      <c r="C165" s="34"/>
    </row>
    <row r="166" spans="2:3" x14ac:dyDescent="0.25">
      <c r="B166" s="11"/>
      <c r="C166" s="34"/>
    </row>
    <row r="167" spans="2:3" x14ac:dyDescent="0.25">
      <c r="B167" s="11"/>
      <c r="C167" s="34"/>
    </row>
    <row r="168" spans="2:3" x14ac:dyDescent="0.25">
      <c r="B168" s="11"/>
      <c r="C168" s="34"/>
    </row>
    <row r="169" spans="2:3" x14ac:dyDescent="0.25">
      <c r="B169" s="11"/>
      <c r="C169" s="34"/>
    </row>
    <row r="170" spans="2:3" x14ac:dyDescent="0.25">
      <c r="B170" s="11"/>
      <c r="C170" s="34"/>
    </row>
    <row r="171" spans="2:3" x14ac:dyDescent="0.25">
      <c r="B171" s="11"/>
      <c r="C171" s="34"/>
    </row>
    <row r="172" spans="2:3" x14ac:dyDescent="0.25">
      <c r="B172" s="11"/>
      <c r="C172" s="34"/>
    </row>
    <row r="173" spans="2:3" x14ac:dyDescent="0.25">
      <c r="B173" s="11"/>
      <c r="C173" s="34"/>
    </row>
    <row r="174" spans="2:3" x14ac:dyDescent="0.25">
      <c r="B174" s="11"/>
      <c r="C174" s="34"/>
    </row>
    <row r="175" spans="2:3" x14ac:dyDescent="0.25">
      <c r="B175" s="11"/>
      <c r="C175" s="34"/>
    </row>
    <row r="176" spans="2:3" x14ac:dyDescent="0.25">
      <c r="B176" s="11"/>
      <c r="C176" s="34"/>
    </row>
    <row r="177" spans="2:3" x14ac:dyDescent="0.25">
      <c r="B177" s="11"/>
      <c r="C177" s="34"/>
    </row>
    <row r="178" spans="2:3" x14ac:dyDescent="0.25">
      <c r="B178" s="11"/>
      <c r="C178" s="34"/>
    </row>
    <row r="179" spans="2:3" x14ac:dyDescent="0.25">
      <c r="B179" s="11"/>
      <c r="C179" s="34"/>
    </row>
    <row r="180" spans="2:3" x14ac:dyDescent="0.25">
      <c r="B180" s="11"/>
      <c r="C180" s="34"/>
    </row>
    <row r="181" spans="2:3" x14ac:dyDescent="0.25">
      <c r="B181" s="11"/>
      <c r="C181" s="34"/>
    </row>
    <row r="182" spans="2:3" x14ac:dyDescent="0.25">
      <c r="B182" s="11"/>
      <c r="C182" s="34"/>
    </row>
    <row r="183" spans="2:3" x14ac:dyDescent="0.25">
      <c r="B183" s="11"/>
      <c r="C183" s="34"/>
    </row>
    <row r="184" spans="2:3" x14ac:dyDescent="0.25">
      <c r="B184" s="11"/>
      <c r="C184" s="34"/>
    </row>
    <row r="185" spans="2:3" x14ac:dyDescent="0.25">
      <c r="B185" s="11"/>
      <c r="C185" s="34"/>
    </row>
    <row r="186" spans="2:3" x14ac:dyDescent="0.25">
      <c r="B186" s="11"/>
      <c r="C186" s="34"/>
    </row>
    <row r="187" spans="2:3" x14ac:dyDescent="0.25">
      <c r="B187" s="11"/>
      <c r="C187" s="34"/>
    </row>
    <row r="188" spans="2:3" x14ac:dyDescent="0.25">
      <c r="B188" s="11"/>
      <c r="C188" s="34"/>
    </row>
    <row r="189" spans="2:3" x14ac:dyDescent="0.25">
      <c r="B189" s="11"/>
      <c r="C189" s="34"/>
    </row>
    <row r="190" spans="2:3" x14ac:dyDescent="0.25">
      <c r="B190" s="11"/>
      <c r="C190" s="34"/>
    </row>
    <row r="191" spans="2:3" x14ac:dyDescent="0.25">
      <c r="B191" s="11"/>
      <c r="C191" s="34"/>
    </row>
    <row r="192" spans="2:3" x14ac:dyDescent="0.25">
      <c r="B192" s="11"/>
      <c r="C192" s="34"/>
    </row>
    <row r="193" spans="2:3" x14ac:dyDescent="0.25">
      <c r="B193" s="11"/>
      <c r="C193" s="34"/>
    </row>
    <row r="194" spans="2:3" x14ac:dyDescent="0.25">
      <c r="B194" s="11"/>
      <c r="C194" s="34"/>
    </row>
    <row r="195" spans="2:3" x14ac:dyDescent="0.25">
      <c r="B195" s="11"/>
      <c r="C195" s="34"/>
    </row>
    <row r="196" spans="2:3" x14ac:dyDescent="0.25">
      <c r="B196" s="11"/>
      <c r="C196" s="34"/>
    </row>
    <row r="197" spans="2:3" x14ac:dyDescent="0.25">
      <c r="B197" s="11"/>
      <c r="C197" s="34"/>
    </row>
    <row r="198" spans="2:3" x14ac:dyDescent="0.25">
      <c r="B198" s="11"/>
      <c r="C198" s="34"/>
    </row>
    <row r="199" spans="2:3" x14ac:dyDescent="0.25">
      <c r="B199" s="11"/>
      <c r="C199" s="34"/>
    </row>
    <row r="200" spans="2:3" x14ac:dyDescent="0.25">
      <c r="B200" s="11"/>
      <c r="C200" s="34"/>
    </row>
    <row r="201" spans="2:3" x14ac:dyDescent="0.25">
      <c r="B201" s="11"/>
      <c r="C201" s="34"/>
    </row>
    <row r="202" spans="2:3" x14ac:dyDescent="0.25">
      <c r="B202" s="11"/>
      <c r="C202" s="34"/>
    </row>
    <row r="203" spans="2:3" x14ac:dyDescent="0.25">
      <c r="B203" s="11"/>
      <c r="C203" s="34"/>
    </row>
    <row r="204" spans="2:3" x14ac:dyDescent="0.25">
      <c r="B204" s="11"/>
      <c r="C204" s="34"/>
    </row>
    <row r="205" spans="2:3" x14ac:dyDescent="0.25">
      <c r="B205" s="11"/>
      <c r="C205" s="34"/>
    </row>
    <row r="206" spans="2:3" x14ac:dyDescent="0.25">
      <c r="B206" s="11"/>
      <c r="C206" s="34"/>
    </row>
  </sheetData>
  <mergeCells count="539">
    <mergeCell ref="BF113:BF114"/>
    <mergeCell ref="AW113:AW114"/>
    <mergeCell ref="AX113:AX114"/>
    <mergeCell ref="AY113:AY114"/>
    <mergeCell ref="AZ113:AZ114"/>
    <mergeCell ref="BA113:BA114"/>
    <mergeCell ref="BB113:BB114"/>
    <mergeCell ref="BC113:BC114"/>
    <mergeCell ref="BD113:BD114"/>
    <mergeCell ref="BE113:BE114"/>
    <mergeCell ref="AN113:AN114"/>
    <mergeCell ref="AO113:AO114"/>
    <mergeCell ref="AP113:AP114"/>
    <mergeCell ref="AQ113:AQ114"/>
    <mergeCell ref="AR113:AR114"/>
    <mergeCell ref="AS113:AS114"/>
    <mergeCell ref="AT113:AT114"/>
    <mergeCell ref="AU113:AU114"/>
    <mergeCell ref="AV113:AV114"/>
    <mergeCell ref="AE113:AE114"/>
    <mergeCell ref="AF113:AF114"/>
    <mergeCell ref="AG113:AG114"/>
    <mergeCell ref="AH113:AH114"/>
    <mergeCell ref="AI113:AI114"/>
    <mergeCell ref="AJ113:AJ114"/>
    <mergeCell ref="AK113:AK114"/>
    <mergeCell ref="AL113:AL114"/>
    <mergeCell ref="AM113:AM114"/>
    <mergeCell ref="G113:G114"/>
    <mergeCell ref="H113:H114"/>
    <mergeCell ref="I113:I114"/>
    <mergeCell ref="J113:J114"/>
    <mergeCell ref="K113:K114"/>
    <mergeCell ref="L113:L114"/>
    <mergeCell ref="AB113:AB114"/>
    <mergeCell ref="AC113:AC114"/>
    <mergeCell ref="AD113:AD114"/>
    <mergeCell ref="S113:U113"/>
    <mergeCell ref="V113:X113"/>
    <mergeCell ref="Y113:AA113"/>
    <mergeCell ref="B79:AV79"/>
    <mergeCell ref="B87:AV87"/>
    <mergeCell ref="D98:F98"/>
    <mergeCell ref="G98:I98"/>
    <mergeCell ref="J98:L98"/>
    <mergeCell ref="M98:O98"/>
    <mergeCell ref="P98:R98"/>
    <mergeCell ref="AA98:AC98"/>
    <mergeCell ref="AD98:AF98"/>
    <mergeCell ref="AG98:AI98"/>
    <mergeCell ref="AJ98:AL98"/>
    <mergeCell ref="AM98:AO98"/>
    <mergeCell ref="B96:BP96"/>
    <mergeCell ref="M88:S88"/>
    <mergeCell ref="AA80:AG80"/>
    <mergeCell ref="AA88:AG88"/>
    <mergeCell ref="T88:Z88"/>
    <mergeCell ref="AH80:AN80"/>
    <mergeCell ref="AH88:AN88"/>
    <mergeCell ref="AA97:AS97"/>
    <mergeCell ref="AT98:AU98"/>
    <mergeCell ref="BB98:BC98"/>
    <mergeCell ref="BD98:BE98"/>
    <mergeCell ref="W98:X98"/>
    <mergeCell ref="M112:AC112"/>
    <mergeCell ref="AD112:AJ112"/>
    <mergeCell ref="AK112:AQ112"/>
    <mergeCell ref="B111:BF111"/>
    <mergeCell ref="AR112:AX112"/>
    <mergeCell ref="D113:D114"/>
    <mergeCell ref="E113:E114"/>
    <mergeCell ref="F113:F114"/>
    <mergeCell ref="AQ22:AW22"/>
    <mergeCell ref="AV70:AW70"/>
    <mergeCell ref="AX70:AY70"/>
    <mergeCell ref="AZ70:BA70"/>
    <mergeCell ref="BB70:BC70"/>
    <mergeCell ref="BD70:BE70"/>
    <mergeCell ref="AL70:AM70"/>
    <mergeCell ref="AN70:AO70"/>
    <mergeCell ref="AP70:AQ70"/>
    <mergeCell ref="AR70:AS70"/>
    <mergeCell ref="AT70:AU70"/>
    <mergeCell ref="D22:J22"/>
    <mergeCell ref="K22:N22"/>
    <mergeCell ref="O22:U22"/>
    <mergeCell ref="V22:AB22"/>
    <mergeCell ref="AC22:AI22"/>
    <mergeCell ref="AJ22:AP22"/>
    <mergeCell ref="D13:H13"/>
    <mergeCell ref="I13:M13"/>
    <mergeCell ref="N13:R13"/>
    <mergeCell ref="S13:W13"/>
    <mergeCell ref="X13:AB13"/>
    <mergeCell ref="R70:S70"/>
    <mergeCell ref="P70:Q70"/>
    <mergeCell ref="P69:W69"/>
    <mergeCell ref="AB70:AC70"/>
    <mergeCell ref="AD70:AE70"/>
    <mergeCell ref="AF70:AG70"/>
    <mergeCell ref="AH70:AI70"/>
    <mergeCell ref="AJ70:AK70"/>
    <mergeCell ref="K29:L29"/>
    <mergeCell ref="T29:Z29"/>
    <mergeCell ref="B2:AJ2"/>
    <mergeCell ref="D3:G3"/>
    <mergeCell ref="H3:K3"/>
    <mergeCell ref="L3:O3"/>
    <mergeCell ref="AG3:AJ3"/>
    <mergeCell ref="AB3:AE3"/>
    <mergeCell ref="X3:AA3"/>
    <mergeCell ref="T3:W3"/>
    <mergeCell ref="P3:S3"/>
    <mergeCell ref="B26:C26"/>
    <mergeCell ref="B11:C11"/>
    <mergeCell ref="B19:C19"/>
    <mergeCell ref="B28:AW28"/>
    <mergeCell ref="B12:AL12"/>
    <mergeCell ref="AC13:AG13"/>
    <mergeCell ref="AH13:AL13"/>
    <mergeCell ref="B68:BE68"/>
    <mergeCell ref="X70:Y70"/>
    <mergeCell ref="AQ29:AW29"/>
    <mergeCell ref="AO29:AP29"/>
    <mergeCell ref="M29:S29"/>
    <mergeCell ref="AH29:AN29"/>
    <mergeCell ref="AV69:AW69"/>
    <mergeCell ref="X69:AE69"/>
    <mergeCell ref="AA29:AG29"/>
    <mergeCell ref="AF69:AM69"/>
    <mergeCell ref="Z70:AA70"/>
    <mergeCell ref="J70:K70"/>
    <mergeCell ref="H70:I70"/>
    <mergeCell ref="D69:K69"/>
    <mergeCell ref="D70:E70"/>
    <mergeCell ref="F70:G70"/>
    <mergeCell ref="D29:J29"/>
    <mergeCell ref="AZ112:BF112"/>
    <mergeCell ref="D80:J80"/>
    <mergeCell ref="K80:L80"/>
    <mergeCell ref="L69:O69"/>
    <mergeCell ref="M80:S80"/>
    <mergeCell ref="T80:Z80"/>
    <mergeCell ref="D88:J88"/>
    <mergeCell ref="AX69:BE69"/>
    <mergeCell ref="AP88:AV88"/>
    <mergeCell ref="AP80:AV80"/>
    <mergeCell ref="D112:J112"/>
    <mergeCell ref="K112:L112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AN69:AU69"/>
    <mergeCell ref="D97:V97"/>
    <mergeCell ref="V70:W70"/>
    <mergeCell ref="T70:U70"/>
    <mergeCell ref="D128:J128"/>
    <mergeCell ref="M128:S128"/>
    <mergeCell ref="T128:Z128"/>
    <mergeCell ref="AA128:AG128"/>
    <mergeCell ref="AO128:AU128"/>
    <mergeCell ref="AH128:AN128"/>
    <mergeCell ref="S98:T98"/>
    <mergeCell ref="D99:D100"/>
    <mergeCell ref="E99:E100"/>
    <mergeCell ref="F99:F100"/>
    <mergeCell ref="S101:T101"/>
    <mergeCell ref="S102:T102"/>
    <mergeCell ref="S103:T103"/>
    <mergeCell ref="S104:T104"/>
    <mergeCell ref="S105:T105"/>
    <mergeCell ref="S106:T106"/>
    <mergeCell ref="S107:T107"/>
    <mergeCell ref="S108:T108"/>
    <mergeCell ref="S109:T109"/>
    <mergeCell ref="U98:V98"/>
    <mergeCell ref="U101:V101"/>
    <mergeCell ref="B127:AU127"/>
    <mergeCell ref="M113:O113"/>
    <mergeCell ref="P113:R113"/>
    <mergeCell ref="W108:X108"/>
    <mergeCell ref="W109:X109"/>
    <mergeCell ref="C99:C100"/>
    <mergeCell ref="B99:B100"/>
    <mergeCell ref="G99:G100"/>
    <mergeCell ref="H99:H100"/>
    <mergeCell ref="I99:I100"/>
    <mergeCell ref="J99:J100"/>
    <mergeCell ref="K99:K100"/>
    <mergeCell ref="L99:L100"/>
    <mergeCell ref="Y108:Z108"/>
    <mergeCell ref="Y109:Z109"/>
    <mergeCell ref="AP98:AQ98"/>
    <mergeCell ref="AA99:AA100"/>
    <mergeCell ref="AB99:AB100"/>
    <mergeCell ref="AC99:AC100"/>
    <mergeCell ref="AD99:AD100"/>
    <mergeCell ref="AE99:AE100"/>
    <mergeCell ref="AF99:AF100"/>
    <mergeCell ref="AG99:AG100"/>
    <mergeCell ref="AH99:AH100"/>
    <mergeCell ref="AI99:AI100"/>
    <mergeCell ref="AJ99:AJ100"/>
    <mergeCell ref="AK99:AK100"/>
    <mergeCell ref="AL99:AL100"/>
    <mergeCell ref="AM99:AM100"/>
    <mergeCell ref="AN99:AN100"/>
    <mergeCell ref="AO99:AO100"/>
    <mergeCell ref="AP101:AQ101"/>
    <mergeCell ref="AP102:AQ102"/>
    <mergeCell ref="AP103:AQ103"/>
    <mergeCell ref="AP104:AQ104"/>
    <mergeCell ref="AP105:AQ105"/>
    <mergeCell ref="AP106:AQ106"/>
    <mergeCell ref="AP108:AQ108"/>
    <mergeCell ref="AP109:AQ109"/>
    <mergeCell ref="AR98:AS98"/>
    <mergeCell ref="AR101:AS101"/>
    <mergeCell ref="AR102:AS102"/>
    <mergeCell ref="AR103:AS103"/>
    <mergeCell ref="AR104:AS104"/>
    <mergeCell ref="AR105:AS105"/>
    <mergeCell ref="AR106:AS106"/>
    <mergeCell ref="AR107:AS107"/>
    <mergeCell ref="AR108:AS108"/>
    <mergeCell ref="AR109:AS109"/>
    <mergeCell ref="AP107:AQ107"/>
    <mergeCell ref="Y98:Z98"/>
    <mergeCell ref="Y101:Z101"/>
    <mergeCell ref="Y102:Z102"/>
    <mergeCell ref="Y103:Z103"/>
    <mergeCell ref="Y104:Z104"/>
    <mergeCell ref="Y105:Z105"/>
    <mergeCell ref="Y106:Z106"/>
    <mergeCell ref="Y107:Z107"/>
    <mergeCell ref="W101:X101"/>
    <mergeCell ref="W102:X102"/>
    <mergeCell ref="W103:X103"/>
    <mergeCell ref="W104:X104"/>
    <mergeCell ref="W105:X105"/>
    <mergeCell ref="W106:X106"/>
    <mergeCell ref="W107:X107"/>
    <mergeCell ref="AT106:AU106"/>
    <mergeCell ref="AT107:AU107"/>
    <mergeCell ref="AT108:AU108"/>
    <mergeCell ref="AT109:AU109"/>
    <mergeCell ref="AV98:AW98"/>
    <mergeCell ref="AV101:AW101"/>
    <mergeCell ref="AV102:AW102"/>
    <mergeCell ref="AV103:AW103"/>
    <mergeCell ref="AV104:AW104"/>
    <mergeCell ref="AV105:AW105"/>
    <mergeCell ref="AV106:AW106"/>
    <mergeCell ref="AV107:AW107"/>
    <mergeCell ref="AV108:AW108"/>
    <mergeCell ref="AV109:AW109"/>
    <mergeCell ref="AT101:AU101"/>
    <mergeCell ref="AT102:AU102"/>
    <mergeCell ref="AT103:AU103"/>
    <mergeCell ref="AT104:AU104"/>
    <mergeCell ref="AT105:AU105"/>
    <mergeCell ref="AX103:AY103"/>
    <mergeCell ref="AX104:AY104"/>
    <mergeCell ref="AX105:AY105"/>
    <mergeCell ref="AX106:AY106"/>
    <mergeCell ref="AX107:AY107"/>
    <mergeCell ref="AX108:AY108"/>
    <mergeCell ref="AX109:AY109"/>
    <mergeCell ref="AZ98:BA98"/>
    <mergeCell ref="AZ101:BA101"/>
    <mergeCell ref="AZ102:BA102"/>
    <mergeCell ref="AZ103:BA103"/>
    <mergeCell ref="AZ104:BA104"/>
    <mergeCell ref="AZ105:BA105"/>
    <mergeCell ref="AZ106:BA106"/>
    <mergeCell ref="AZ107:BA107"/>
    <mergeCell ref="AZ108:BA108"/>
    <mergeCell ref="AZ109:BA109"/>
    <mergeCell ref="AX98:AY98"/>
    <mergeCell ref="AX101:AY101"/>
    <mergeCell ref="AX102:AY102"/>
    <mergeCell ref="BB101:BC101"/>
    <mergeCell ref="BB102:BC102"/>
    <mergeCell ref="BB103:BC103"/>
    <mergeCell ref="BB104:BC104"/>
    <mergeCell ref="BB105:BC105"/>
    <mergeCell ref="BB106:BC106"/>
    <mergeCell ref="BB107:BC107"/>
    <mergeCell ref="BB108:BC108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F109:BG109"/>
    <mergeCell ref="AT97:BG97"/>
    <mergeCell ref="BH98:BI98"/>
    <mergeCell ref="BH101:BI101"/>
    <mergeCell ref="BH102:BI102"/>
    <mergeCell ref="BH103:BI103"/>
    <mergeCell ref="BH104:BI104"/>
    <mergeCell ref="BH105:BI105"/>
    <mergeCell ref="BH106:BI106"/>
    <mergeCell ref="BH107:BI107"/>
    <mergeCell ref="BH108:BI108"/>
    <mergeCell ref="BH109:BI109"/>
    <mergeCell ref="BH97:BU97"/>
    <mergeCell ref="BF98:BG98"/>
    <mergeCell ref="BF101:BG101"/>
    <mergeCell ref="BF102:BG102"/>
    <mergeCell ref="BF103:BG103"/>
    <mergeCell ref="BF104:BG104"/>
    <mergeCell ref="BF105:BG105"/>
    <mergeCell ref="BF106:BG106"/>
    <mergeCell ref="BF107:BG107"/>
    <mergeCell ref="BF108:BG108"/>
    <mergeCell ref="BB109:BC109"/>
    <mergeCell ref="BJ109:BK109"/>
    <mergeCell ref="BL98:BM98"/>
    <mergeCell ref="BL101:BM101"/>
    <mergeCell ref="BL102:BM102"/>
    <mergeCell ref="BL103:BM103"/>
    <mergeCell ref="BL104:BM104"/>
    <mergeCell ref="BL105:BM105"/>
    <mergeCell ref="BL106:BM106"/>
    <mergeCell ref="BL107:BM107"/>
    <mergeCell ref="BL108:BM108"/>
    <mergeCell ref="BL109:BM109"/>
    <mergeCell ref="BJ98:BK98"/>
    <mergeCell ref="BJ101:BK101"/>
    <mergeCell ref="BJ102:BK102"/>
    <mergeCell ref="BJ103:BK103"/>
    <mergeCell ref="BJ104:BK104"/>
    <mergeCell ref="BJ105:BK105"/>
    <mergeCell ref="BJ106:BK106"/>
    <mergeCell ref="BJ107:BK107"/>
    <mergeCell ref="BJ108:BK108"/>
    <mergeCell ref="BN109:BO109"/>
    <mergeCell ref="BP98:BQ98"/>
    <mergeCell ref="BP101:BQ101"/>
    <mergeCell ref="BP102:BQ102"/>
    <mergeCell ref="BP103:BQ103"/>
    <mergeCell ref="BP104:BQ104"/>
    <mergeCell ref="BP105:BQ105"/>
    <mergeCell ref="BP106:BQ106"/>
    <mergeCell ref="BP107:BQ107"/>
    <mergeCell ref="BP108:BQ108"/>
    <mergeCell ref="BP109:BQ109"/>
    <mergeCell ref="BN98:BO98"/>
    <mergeCell ref="BN101:BO101"/>
    <mergeCell ref="BN102:BO102"/>
    <mergeCell ref="BN103:BO103"/>
    <mergeCell ref="BN104:BO104"/>
    <mergeCell ref="BN105:BO105"/>
    <mergeCell ref="BN106:BO106"/>
    <mergeCell ref="BN107:BO107"/>
    <mergeCell ref="BN108:BO108"/>
    <mergeCell ref="BR109:BS109"/>
    <mergeCell ref="BT98:BU98"/>
    <mergeCell ref="BT101:BU101"/>
    <mergeCell ref="BT102:BU102"/>
    <mergeCell ref="BT103:BU103"/>
    <mergeCell ref="BT104:BU104"/>
    <mergeCell ref="BT105:BU105"/>
    <mergeCell ref="BT106:BU106"/>
    <mergeCell ref="BT107:BU107"/>
    <mergeCell ref="BT108:BU108"/>
    <mergeCell ref="BT109:BU109"/>
    <mergeCell ref="BR98:BS98"/>
    <mergeCell ref="BR101:BS101"/>
    <mergeCell ref="BR102:BS102"/>
    <mergeCell ref="BR103:BS103"/>
    <mergeCell ref="BR104:BS104"/>
    <mergeCell ref="BR105:BS105"/>
    <mergeCell ref="BR106:BS106"/>
    <mergeCell ref="BR107:BS107"/>
    <mergeCell ref="BR108:BS108"/>
    <mergeCell ref="BV109:BW109"/>
    <mergeCell ref="BX98:BY98"/>
    <mergeCell ref="BX101:BY101"/>
    <mergeCell ref="BX102:BY102"/>
    <mergeCell ref="BX103:BY103"/>
    <mergeCell ref="BX104:BY104"/>
    <mergeCell ref="BX105:BY105"/>
    <mergeCell ref="BX106:BY106"/>
    <mergeCell ref="BX107:BY107"/>
    <mergeCell ref="BX108:BY108"/>
    <mergeCell ref="BX109:BY109"/>
    <mergeCell ref="BV98:BW98"/>
    <mergeCell ref="BV101:BW101"/>
    <mergeCell ref="BV102:BW102"/>
    <mergeCell ref="BV103:BW103"/>
    <mergeCell ref="BV104:BW104"/>
    <mergeCell ref="BV105:BW105"/>
    <mergeCell ref="BV106:BW106"/>
    <mergeCell ref="BV107:BW107"/>
    <mergeCell ref="BV108:BW108"/>
    <mergeCell ref="BZ109:CA109"/>
    <mergeCell ref="CB98:CC98"/>
    <mergeCell ref="CB101:CC101"/>
    <mergeCell ref="CB102:CC102"/>
    <mergeCell ref="CB103:CC103"/>
    <mergeCell ref="CB104:CC104"/>
    <mergeCell ref="CB105:CC105"/>
    <mergeCell ref="CB106:CC106"/>
    <mergeCell ref="CB107:CC107"/>
    <mergeCell ref="CB108:CC108"/>
    <mergeCell ref="CB109:CC109"/>
    <mergeCell ref="BZ98:CA98"/>
    <mergeCell ref="BZ101:CA101"/>
    <mergeCell ref="BZ102:CA102"/>
    <mergeCell ref="BZ103:CA103"/>
    <mergeCell ref="BZ104:CA104"/>
    <mergeCell ref="BZ105:CA105"/>
    <mergeCell ref="BZ106:CA106"/>
    <mergeCell ref="BZ107:CA107"/>
    <mergeCell ref="BZ108:CA108"/>
    <mergeCell ref="CD98:CE98"/>
    <mergeCell ref="CD101:CE101"/>
    <mergeCell ref="CD102:CE102"/>
    <mergeCell ref="CD103:CE103"/>
    <mergeCell ref="CD104:CE104"/>
    <mergeCell ref="CD105:CE105"/>
    <mergeCell ref="CD106:CE106"/>
    <mergeCell ref="CD107:CE107"/>
    <mergeCell ref="CD108:CE108"/>
    <mergeCell ref="CF101:CG101"/>
    <mergeCell ref="CF102:CG102"/>
    <mergeCell ref="CF103:CG103"/>
    <mergeCell ref="CF104:CG104"/>
    <mergeCell ref="CF105:CG105"/>
    <mergeCell ref="CF106:CG106"/>
    <mergeCell ref="CF107:CG107"/>
    <mergeCell ref="CF108:CG108"/>
    <mergeCell ref="CF109:CG109"/>
    <mergeCell ref="CH109:CI109"/>
    <mergeCell ref="BV97:CI97"/>
    <mergeCell ref="CJ98:CK98"/>
    <mergeCell ref="CJ101:CK101"/>
    <mergeCell ref="CJ102:CK102"/>
    <mergeCell ref="CJ103:CK103"/>
    <mergeCell ref="CJ104:CK104"/>
    <mergeCell ref="CJ105:CK105"/>
    <mergeCell ref="CJ106:CK106"/>
    <mergeCell ref="CJ107:CK107"/>
    <mergeCell ref="CJ108:CK108"/>
    <mergeCell ref="CJ109:CK109"/>
    <mergeCell ref="CJ97:CK97"/>
    <mergeCell ref="CH98:CI98"/>
    <mergeCell ref="CH101:CI101"/>
    <mergeCell ref="CH102:CI102"/>
    <mergeCell ref="CH103:CI103"/>
    <mergeCell ref="CH104:CI104"/>
    <mergeCell ref="CH105:CI105"/>
    <mergeCell ref="CH106:CI106"/>
    <mergeCell ref="CH107:CI107"/>
    <mergeCell ref="CH108:CI108"/>
    <mergeCell ref="CD109:CE109"/>
    <mergeCell ref="CF98:CG98"/>
    <mergeCell ref="CP108:CQ108"/>
    <mergeCell ref="CL109:CM109"/>
    <mergeCell ref="CN98:CO98"/>
    <mergeCell ref="CN101:CO101"/>
    <mergeCell ref="CN102:CO102"/>
    <mergeCell ref="CN103:CO103"/>
    <mergeCell ref="CN104:CO104"/>
    <mergeCell ref="CN105:CO105"/>
    <mergeCell ref="CN106:CO106"/>
    <mergeCell ref="CN107:CO107"/>
    <mergeCell ref="CN108:CO108"/>
    <mergeCell ref="CN109:CO109"/>
    <mergeCell ref="CL98:CM98"/>
    <mergeCell ref="CL101:CM101"/>
    <mergeCell ref="CL102:CM102"/>
    <mergeCell ref="CL103:CM103"/>
    <mergeCell ref="CL104:CM104"/>
    <mergeCell ref="CL105:CM105"/>
    <mergeCell ref="CL106:CM106"/>
    <mergeCell ref="CL107:CM107"/>
    <mergeCell ref="CL108:CM108"/>
    <mergeCell ref="CV101:CW101"/>
    <mergeCell ref="CP98:CQ98"/>
    <mergeCell ref="CP101:CQ101"/>
    <mergeCell ref="CP102:CQ102"/>
    <mergeCell ref="CP103:CQ103"/>
    <mergeCell ref="CP104:CQ104"/>
    <mergeCell ref="CP105:CQ105"/>
    <mergeCell ref="CP106:CQ106"/>
    <mergeCell ref="CP107:CQ107"/>
    <mergeCell ref="CR102:CS102"/>
    <mergeCell ref="CR103:CS103"/>
    <mergeCell ref="CR104:CS104"/>
    <mergeCell ref="CR105:CS105"/>
    <mergeCell ref="CR106:CS106"/>
    <mergeCell ref="CR107:CS107"/>
    <mergeCell ref="CR108:CS108"/>
    <mergeCell ref="CR109:CS109"/>
    <mergeCell ref="CT101:CU101"/>
    <mergeCell ref="CT102:CU102"/>
    <mergeCell ref="CT103:CU103"/>
    <mergeCell ref="CT104:CU104"/>
    <mergeCell ref="CT105:CU105"/>
    <mergeCell ref="CT106:CU106"/>
    <mergeCell ref="CT107:CU107"/>
    <mergeCell ref="CT108:CU108"/>
    <mergeCell ref="CT109:CU109"/>
    <mergeCell ref="CL97:CY97"/>
    <mergeCell ref="CV102:CW102"/>
    <mergeCell ref="CV103:CW103"/>
    <mergeCell ref="CV104:CW104"/>
    <mergeCell ref="CV105:CW105"/>
    <mergeCell ref="CV106:CW106"/>
    <mergeCell ref="CV107:CW107"/>
    <mergeCell ref="CV108:CW108"/>
    <mergeCell ref="CV109:CW109"/>
    <mergeCell ref="CX101:CY101"/>
    <mergeCell ref="CX102:CY102"/>
    <mergeCell ref="CX103:CY103"/>
    <mergeCell ref="CX104:CY104"/>
    <mergeCell ref="CX105:CY105"/>
    <mergeCell ref="CX106:CY106"/>
    <mergeCell ref="CX107:CY107"/>
    <mergeCell ref="CX108:CY108"/>
    <mergeCell ref="CX109:CY109"/>
    <mergeCell ref="CP109:CQ109"/>
    <mergeCell ref="CR98:CS98"/>
    <mergeCell ref="CT98:CU98"/>
    <mergeCell ref="CV98:CW98"/>
    <mergeCell ref="CX98:CY98"/>
    <mergeCell ref="CR101:CS101"/>
  </mergeCells>
  <pageMargins left="0.7" right="0.7" top="0.75" bottom="0.75" header="0.3" footer="0.3"/>
  <pageSetup orientation="portrait" r:id="rId1"/>
  <ignoredErrors>
    <ignoredError sqref="D43:G43 M43:N43 O43:P4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C08D-F8CC-4D88-8531-E24BEF97A935}">
  <dimension ref="A1:CE126"/>
  <sheetViews>
    <sheetView showGridLines="0" topLeftCell="A52" zoomScaleNormal="100" workbookViewId="0">
      <pane xSplit="3" topLeftCell="D1" activePane="topRight" state="frozen"/>
      <selection pane="topRight" activeCell="B41" sqref="B41:C41"/>
    </sheetView>
  </sheetViews>
  <sheetFormatPr baseColWidth="10" defaultColWidth="13.28515625" defaultRowHeight="12" x14ac:dyDescent="0.25"/>
  <cols>
    <col min="1" max="1" width="2.7109375" style="5" customWidth="1"/>
    <col min="2" max="2" width="39.5703125" style="10" customWidth="1"/>
    <col min="3" max="3" width="41" style="29" customWidth="1"/>
    <col min="4" max="47" width="12.140625" style="5" customWidth="1"/>
    <col min="48" max="53" width="9.5703125" style="5" customWidth="1"/>
    <col min="54" max="54" width="13.140625" style="5" customWidth="1"/>
    <col min="55" max="56" width="9.5703125" style="5" customWidth="1"/>
    <col min="57" max="16384" width="13.28515625" style="5"/>
  </cols>
  <sheetData>
    <row r="1" spans="1:83" x14ac:dyDescent="0.25">
      <c r="B1" s="5"/>
    </row>
    <row r="2" spans="1:83" ht="12.75" x14ac:dyDescent="0.25"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</row>
    <row r="3" spans="1:83" x14ac:dyDescent="0.2">
      <c r="B3" s="38" t="s">
        <v>1</v>
      </c>
      <c r="C3" s="30" t="s">
        <v>2</v>
      </c>
      <c r="D3" s="128" t="s">
        <v>3</v>
      </c>
      <c r="E3" s="129"/>
      <c r="F3" s="129"/>
      <c r="G3" s="129"/>
      <c r="H3" s="129"/>
      <c r="I3" s="129"/>
      <c r="J3" s="129"/>
      <c r="K3" s="114" t="s">
        <v>39</v>
      </c>
      <c r="L3" s="115"/>
      <c r="M3" s="128" t="s">
        <v>5</v>
      </c>
      <c r="N3" s="129"/>
      <c r="O3" s="129"/>
      <c r="P3" s="129"/>
      <c r="Q3" s="129"/>
      <c r="R3" s="129"/>
      <c r="S3" s="130"/>
      <c r="T3" s="128" t="s">
        <v>6</v>
      </c>
      <c r="U3" s="129"/>
      <c r="V3" s="129"/>
      <c r="W3" s="129"/>
      <c r="X3" s="129"/>
      <c r="Y3" s="129"/>
      <c r="Z3" s="130"/>
      <c r="AA3" s="128" t="s">
        <v>7</v>
      </c>
      <c r="AB3" s="129"/>
      <c r="AC3" s="129"/>
      <c r="AD3" s="129"/>
      <c r="AE3" s="129"/>
      <c r="AF3" s="129"/>
      <c r="AG3" s="130"/>
      <c r="AH3" s="113" t="s">
        <v>115</v>
      </c>
      <c r="AI3" s="114"/>
      <c r="AJ3" s="114"/>
      <c r="AK3" s="114"/>
      <c r="AL3" s="114"/>
      <c r="AM3" s="114"/>
      <c r="AN3" s="115"/>
      <c r="AO3" s="113" t="s">
        <v>9</v>
      </c>
      <c r="AP3" s="114"/>
      <c r="AQ3" s="114"/>
      <c r="AR3" s="114"/>
      <c r="AS3" s="114"/>
      <c r="AT3" s="114"/>
      <c r="AU3" s="115"/>
    </row>
    <row r="4" spans="1:83" x14ac:dyDescent="0.2">
      <c r="B4" s="39" t="s">
        <v>12</v>
      </c>
      <c r="C4" s="27" t="s">
        <v>13</v>
      </c>
      <c r="D4" s="16">
        <v>2018</v>
      </c>
      <c r="E4" s="16">
        <v>2019</v>
      </c>
      <c r="F4" s="16">
        <v>2020</v>
      </c>
      <c r="G4" s="16">
        <v>2021</v>
      </c>
      <c r="H4" s="16">
        <v>2022</v>
      </c>
      <c r="I4" s="16">
        <v>2023</v>
      </c>
      <c r="J4" s="16">
        <v>2024</v>
      </c>
      <c r="K4" s="16">
        <v>2023</v>
      </c>
      <c r="L4" s="16">
        <v>2024</v>
      </c>
      <c r="M4" s="16">
        <v>2018</v>
      </c>
      <c r="N4" s="16">
        <v>2019</v>
      </c>
      <c r="O4" s="16">
        <v>2020</v>
      </c>
      <c r="P4" s="16">
        <v>2021</v>
      </c>
      <c r="Q4" s="16">
        <v>2022</v>
      </c>
      <c r="R4" s="16">
        <v>2023</v>
      </c>
      <c r="S4" s="16">
        <v>2024</v>
      </c>
      <c r="T4" s="16">
        <v>2018</v>
      </c>
      <c r="U4" s="16">
        <v>2019</v>
      </c>
      <c r="V4" s="16">
        <v>2020</v>
      </c>
      <c r="W4" s="16">
        <v>2021</v>
      </c>
      <c r="X4" s="16">
        <v>2022</v>
      </c>
      <c r="Y4" s="16">
        <v>2023</v>
      </c>
      <c r="Z4" s="16">
        <v>2024</v>
      </c>
      <c r="AA4" s="16">
        <v>2018</v>
      </c>
      <c r="AB4" s="16">
        <v>2019</v>
      </c>
      <c r="AC4" s="16">
        <v>2020</v>
      </c>
      <c r="AD4" s="16">
        <v>2021</v>
      </c>
      <c r="AE4" s="16">
        <v>2022</v>
      </c>
      <c r="AF4" s="16">
        <v>2023</v>
      </c>
      <c r="AG4" s="16">
        <v>2024</v>
      </c>
      <c r="AH4" s="16">
        <v>2018</v>
      </c>
      <c r="AI4" s="16">
        <v>2019</v>
      </c>
      <c r="AJ4" s="16">
        <v>2020</v>
      </c>
      <c r="AK4" s="16">
        <v>2021</v>
      </c>
      <c r="AL4" s="16">
        <v>2022</v>
      </c>
      <c r="AM4" s="16">
        <v>2023</v>
      </c>
      <c r="AN4" s="16">
        <v>2024</v>
      </c>
      <c r="AO4" s="16">
        <v>2018</v>
      </c>
      <c r="AP4" s="16">
        <v>2019</v>
      </c>
      <c r="AQ4" s="16">
        <v>2020</v>
      </c>
      <c r="AR4" s="16">
        <v>2021</v>
      </c>
      <c r="AS4" s="16">
        <v>2022</v>
      </c>
      <c r="AT4" s="16">
        <v>2023</v>
      </c>
      <c r="AU4" s="16">
        <v>2024</v>
      </c>
    </row>
    <row r="5" spans="1:83" s="47" customFormat="1" x14ac:dyDescent="0.2">
      <c r="B5" s="48" t="s">
        <v>231</v>
      </c>
      <c r="C5" s="45" t="s">
        <v>232</v>
      </c>
      <c r="D5" s="49">
        <v>36.5</v>
      </c>
      <c r="E5" s="49">
        <v>236.4</v>
      </c>
      <c r="F5" s="49">
        <v>173.83</v>
      </c>
      <c r="G5" s="49">
        <v>325.66000000000003</v>
      </c>
      <c r="H5" s="49">
        <v>320.63</v>
      </c>
      <c r="I5" s="49">
        <v>68.39</v>
      </c>
      <c r="J5" s="49">
        <v>52.66</v>
      </c>
      <c r="K5" s="50">
        <v>150</v>
      </c>
      <c r="L5" s="50">
        <v>154.99</v>
      </c>
      <c r="M5" s="49">
        <v>1587595.16</v>
      </c>
      <c r="N5" s="49">
        <v>2284557</v>
      </c>
      <c r="O5" s="49">
        <v>2324929.92</v>
      </c>
      <c r="P5" s="49">
        <v>2431926.86</v>
      </c>
      <c r="Q5" s="49">
        <v>1996699.32</v>
      </c>
      <c r="R5" s="49">
        <v>2298628.4900000002</v>
      </c>
      <c r="S5" s="49">
        <v>2364856.09</v>
      </c>
      <c r="T5" s="49">
        <v>199906.98</v>
      </c>
      <c r="U5" s="49">
        <v>260616.31</v>
      </c>
      <c r="V5" s="49">
        <v>193850.21</v>
      </c>
      <c r="W5" s="49">
        <v>244973.72</v>
      </c>
      <c r="X5" s="49">
        <v>257775.34</v>
      </c>
      <c r="Y5" s="49">
        <v>219471.65</v>
      </c>
      <c r="Z5" s="49">
        <v>240802.84</v>
      </c>
      <c r="AA5" s="49">
        <v>35020.99</v>
      </c>
      <c r="AB5" s="49">
        <v>35525.39</v>
      </c>
      <c r="AC5" s="49">
        <v>31114.7</v>
      </c>
      <c r="AD5" s="49">
        <v>36059.980000000003</v>
      </c>
      <c r="AE5" s="49">
        <v>35960.51</v>
      </c>
      <c r="AF5" s="49">
        <v>34021.019999999997</v>
      </c>
      <c r="AG5" s="49">
        <v>210021.77200057448</v>
      </c>
      <c r="AH5" s="49" t="s">
        <v>202</v>
      </c>
      <c r="AI5" s="49" t="s">
        <v>202</v>
      </c>
      <c r="AJ5" s="49">
        <v>1564943.84</v>
      </c>
      <c r="AK5" s="49">
        <v>1642925.94</v>
      </c>
      <c r="AL5" s="49">
        <v>2063350.18</v>
      </c>
      <c r="AM5" s="49">
        <v>2057176.7</v>
      </c>
      <c r="AN5" s="49">
        <v>2034601.1537944032</v>
      </c>
      <c r="AO5" s="49" t="s">
        <v>202</v>
      </c>
      <c r="AP5" s="49">
        <v>495.5</v>
      </c>
      <c r="AQ5" s="49">
        <v>426.65</v>
      </c>
      <c r="AR5" s="49">
        <v>391.21</v>
      </c>
      <c r="AS5" s="50">
        <v>430.27</v>
      </c>
      <c r="AT5" s="50">
        <v>584.54999999999995</v>
      </c>
      <c r="AU5" s="50">
        <v>506.50762062685101</v>
      </c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</row>
    <row r="6" spans="1:83" s="47" customFormat="1" x14ac:dyDescent="0.2">
      <c r="B6" s="48" t="s">
        <v>233</v>
      </c>
      <c r="C6" s="45" t="s">
        <v>234</v>
      </c>
      <c r="D6" s="49">
        <v>2565.4</v>
      </c>
      <c r="E6" s="49">
        <v>2166</v>
      </c>
      <c r="F6" s="49">
        <v>1370.35</v>
      </c>
      <c r="G6" s="49">
        <v>3070</v>
      </c>
      <c r="H6" s="49">
        <v>3014.3</v>
      </c>
      <c r="I6" s="51">
        <v>2052.9699999999998</v>
      </c>
      <c r="J6" s="51">
        <v>4070.39</v>
      </c>
      <c r="K6" s="50">
        <v>2764.62</v>
      </c>
      <c r="L6" s="50">
        <v>1081.99</v>
      </c>
      <c r="M6" s="49">
        <v>10081.92</v>
      </c>
      <c r="N6" s="49">
        <v>11223</v>
      </c>
      <c r="O6" s="49">
        <v>12041</v>
      </c>
      <c r="P6" s="49">
        <v>1134.21</v>
      </c>
      <c r="Q6" s="49">
        <v>11165.84</v>
      </c>
      <c r="R6" s="51">
        <v>11607.73</v>
      </c>
      <c r="S6" s="51">
        <v>9161.34</v>
      </c>
      <c r="T6" s="49">
        <v>5203.42</v>
      </c>
      <c r="U6" s="49">
        <v>11350</v>
      </c>
      <c r="V6" s="49">
        <v>9935.68</v>
      </c>
      <c r="W6" s="49">
        <v>10469.129999999999</v>
      </c>
      <c r="X6" s="49">
        <v>10654.32</v>
      </c>
      <c r="Y6" s="51">
        <v>10342.9</v>
      </c>
      <c r="Z6" s="51">
        <v>9657.2200000000012</v>
      </c>
      <c r="AA6" s="49">
        <v>3339.96</v>
      </c>
      <c r="AB6" s="49">
        <v>3271.68</v>
      </c>
      <c r="AC6" s="49">
        <v>2629.3</v>
      </c>
      <c r="AD6" s="49">
        <v>2473.88</v>
      </c>
      <c r="AE6" s="49">
        <v>2463.29</v>
      </c>
      <c r="AF6" s="51">
        <v>2577.0300000000002</v>
      </c>
      <c r="AG6" s="51">
        <v>2636.5888707119998</v>
      </c>
      <c r="AH6" s="49" t="s">
        <v>202</v>
      </c>
      <c r="AI6" s="49" t="s">
        <v>202</v>
      </c>
      <c r="AJ6" s="49">
        <v>2961755.28</v>
      </c>
      <c r="AK6" s="49">
        <v>2302837.6216000002</v>
      </c>
      <c r="AL6" s="49">
        <v>2747963.4811920002</v>
      </c>
      <c r="AM6" s="49">
        <v>3134901.35883096</v>
      </c>
      <c r="AN6" s="49">
        <v>3256002.3755580573</v>
      </c>
      <c r="AO6" s="49" t="s">
        <v>202</v>
      </c>
      <c r="AP6" s="49">
        <v>8603.82</v>
      </c>
      <c r="AQ6" s="49">
        <v>8603.82</v>
      </c>
      <c r="AR6" s="49">
        <v>8154.87</v>
      </c>
      <c r="AS6" s="50">
        <v>7799.85</v>
      </c>
      <c r="AT6" s="49">
        <v>8959.8700000000008</v>
      </c>
      <c r="AU6" s="49">
        <v>9455.3973323999999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x14ac:dyDescent="0.2">
      <c r="B7" s="40" t="s">
        <v>235</v>
      </c>
      <c r="C7" s="31" t="s">
        <v>236</v>
      </c>
      <c r="D7" s="6">
        <v>0</v>
      </c>
      <c r="E7" s="6">
        <v>68.11</v>
      </c>
      <c r="F7" s="6">
        <v>74.88</v>
      </c>
      <c r="G7" s="6">
        <v>63.36</v>
      </c>
      <c r="H7" s="6">
        <v>60.2</v>
      </c>
      <c r="I7" s="6">
        <v>72.88</v>
      </c>
      <c r="J7" s="49">
        <v>69.47</v>
      </c>
      <c r="K7" s="6">
        <v>0</v>
      </c>
      <c r="L7" s="49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49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51.39</v>
      </c>
      <c r="Z7" s="49">
        <v>175.15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 t="s">
        <v>202</v>
      </c>
      <c r="AI7" s="6" t="s">
        <v>202</v>
      </c>
      <c r="AJ7" s="6">
        <v>0</v>
      </c>
      <c r="AK7" s="6">
        <v>0</v>
      </c>
      <c r="AL7" s="6">
        <v>615.55999999999995</v>
      </c>
      <c r="AM7" s="6">
        <v>608.66999999999996</v>
      </c>
      <c r="AN7" s="6">
        <v>3046.0564440000003</v>
      </c>
      <c r="AO7" s="6" t="s">
        <v>202</v>
      </c>
      <c r="AP7" s="6">
        <v>0</v>
      </c>
      <c r="AQ7" s="6">
        <v>0</v>
      </c>
      <c r="AR7" s="6">
        <v>0</v>
      </c>
      <c r="AS7" s="15">
        <v>701.64</v>
      </c>
      <c r="AT7" s="15">
        <v>657</v>
      </c>
      <c r="AU7" s="15">
        <v>638.28</v>
      </c>
    </row>
    <row r="8" spans="1:83" x14ac:dyDescent="0.2">
      <c r="B8" s="40" t="s">
        <v>237</v>
      </c>
      <c r="C8" s="28" t="s">
        <v>238</v>
      </c>
      <c r="D8" s="6">
        <v>2601.9</v>
      </c>
      <c r="E8" s="6">
        <v>2470.5100000000002</v>
      </c>
      <c r="F8" s="6">
        <v>1619.06</v>
      </c>
      <c r="G8" s="6">
        <v>3459.02</v>
      </c>
      <c r="H8" s="6">
        <v>3395.13</v>
      </c>
      <c r="I8" s="6">
        <v>2194.2399999999998</v>
      </c>
      <c r="J8" s="49">
        <v>4192.5200000000004</v>
      </c>
      <c r="K8" s="6">
        <v>2914.62</v>
      </c>
      <c r="L8" s="49">
        <v>1236.08</v>
      </c>
      <c r="M8" s="6">
        <v>1597677.0799999998</v>
      </c>
      <c r="N8" s="6">
        <v>2295780</v>
      </c>
      <c r="O8" s="6">
        <v>2336970.92</v>
      </c>
      <c r="P8" s="6">
        <v>2433061.0699999998</v>
      </c>
      <c r="Q8" s="6">
        <v>2007865.16</v>
      </c>
      <c r="R8" s="6">
        <v>2310236.2200000002</v>
      </c>
      <c r="S8" s="49">
        <v>2374017.4299999997</v>
      </c>
      <c r="T8" s="6">
        <v>205110.40000000002</v>
      </c>
      <c r="U8" s="6">
        <v>271966.31</v>
      </c>
      <c r="V8" s="6">
        <v>203785.88999999998</v>
      </c>
      <c r="W8" s="6">
        <v>255442.85</v>
      </c>
      <c r="X8" s="6">
        <v>268429.65999999997</v>
      </c>
      <c r="Y8" s="6">
        <v>229865.94</v>
      </c>
      <c r="Z8" s="49">
        <v>250635.21</v>
      </c>
      <c r="AA8" s="6">
        <v>38360.949999999997</v>
      </c>
      <c r="AB8" s="6">
        <v>38797.07</v>
      </c>
      <c r="AC8" s="6">
        <v>33744</v>
      </c>
      <c r="AD8" s="6">
        <v>38533.86</v>
      </c>
      <c r="AE8" s="6">
        <v>38423.800000000003</v>
      </c>
      <c r="AF8" s="6">
        <v>36598.050000000003</v>
      </c>
      <c r="AG8" s="6">
        <v>212658.36087128648</v>
      </c>
      <c r="AH8" s="6" t="s">
        <v>202</v>
      </c>
      <c r="AI8" s="6" t="s">
        <v>202</v>
      </c>
      <c r="AJ8" s="14">
        <v>1915723</v>
      </c>
      <c r="AK8" s="14">
        <v>1242722.6216000007</v>
      </c>
      <c r="AL8" s="14">
        <v>1824051.6211920003</v>
      </c>
      <c r="AM8" s="6">
        <v>1807223.518535058</v>
      </c>
      <c r="AN8" s="6">
        <v>1693070.6002771114</v>
      </c>
      <c r="AO8" s="6" t="s">
        <v>202</v>
      </c>
      <c r="AP8" s="6">
        <v>9099.32</v>
      </c>
      <c r="AQ8" s="6">
        <v>9030.4699999999993</v>
      </c>
      <c r="AR8" s="6">
        <v>8546.08</v>
      </c>
      <c r="AS8" s="15">
        <v>8931.76</v>
      </c>
      <c r="AT8" s="6">
        <v>10201.42</v>
      </c>
      <c r="AU8" s="6">
        <v>10600.184953026852</v>
      </c>
    </row>
    <row r="9" spans="1:83" ht="11.25" customHeight="1" x14ac:dyDescent="0.25">
      <c r="A9" s="9"/>
      <c r="B9" s="9"/>
      <c r="C9" s="32"/>
    </row>
    <row r="10" spans="1:83" ht="11.25" customHeight="1" x14ac:dyDescent="0.25">
      <c r="A10" s="9"/>
      <c r="B10" s="147" t="s">
        <v>239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</row>
    <row r="11" spans="1:83" ht="11.25" customHeight="1" x14ac:dyDescent="0.2">
      <c r="A11" s="9"/>
      <c r="B11" s="38" t="s">
        <v>1</v>
      </c>
      <c r="C11" s="30" t="s">
        <v>2</v>
      </c>
      <c r="D11" s="128" t="s">
        <v>3</v>
      </c>
      <c r="E11" s="129"/>
      <c r="F11" s="129"/>
      <c r="G11" s="129"/>
      <c r="H11" s="129"/>
      <c r="I11" s="129"/>
      <c r="J11" s="130"/>
      <c r="K11" s="113" t="s">
        <v>39</v>
      </c>
      <c r="L11" s="115"/>
      <c r="M11" s="128" t="s">
        <v>5</v>
      </c>
      <c r="N11" s="129"/>
      <c r="O11" s="129"/>
      <c r="P11" s="129"/>
      <c r="Q11" s="129"/>
      <c r="R11" s="129"/>
      <c r="S11" s="130"/>
      <c r="T11" s="128" t="s">
        <v>6</v>
      </c>
      <c r="U11" s="129"/>
      <c r="V11" s="129"/>
      <c r="W11" s="129"/>
      <c r="X11" s="129"/>
      <c r="Y11" s="129"/>
      <c r="Z11" s="130"/>
      <c r="AA11" s="128" t="s">
        <v>7</v>
      </c>
      <c r="AB11" s="129"/>
      <c r="AC11" s="129"/>
      <c r="AD11" s="129"/>
      <c r="AE11" s="129"/>
      <c r="AF11" s="129"/>
      <c r="AG11" s="130"/>
      <c r="AH11" s="113" t="s">
        <v>115</v>
      </c>
      <c r="AI11" s="114"/>
      <c r="AJ11" s="114"/>
      <c r="AK11" s="114"/>
      <c r="AL11" s="114"/>
      <c r="AM11" s="114"/>
      <c r="AN11" s="115"/>
      <c r="AO11" s="113" t="s">
        <v>9</v>
      </c>
      <c r="AP11" s="114"/>
      <c r="AQ11" s="114"/>
      <c r="AR11" s="114"/>
      <c r="AS11" s="114"/>
      <c r="AT11" s="114"/>
      <c r="AU11" s="115"/>
    </row>
    <row r="12" spans="1:83" ht="11.25" customHeight="1" x14ac:dyDescent="0.2">
      <c r="A12" s="9"/>
      <c r="B12" s="39" t="s">
        <v>12</v>
      </c>
      <c r="C12" s="27" t="s">
        <v>13</v>
      </c>
      <c r="D12" s="16">
        <v>2018</v>
      </c>
      <c r="E12" s="16">
        <v>2019</v>
      </c>
      <c r="F12" s="16">
        <v>2020</v>
      </c>
      <c r="G12" s="16">
        <v>2021</v>
      </c>
      <c r="H12" s="16">
        <v>2022</v>
      </c>
      <c r="I12" s="16">
        <v>2023</v>
      </c>
      <c r="J12" s="16">
        <v>2024</v>
      </c>
      <c r="K12" s="16">
        <v>2023</v>
      </c>
      <c r="L12" s="16">
        <v>2024</v>
      </c>
      <c r="M12" s="16">
        <v>2018</v>
      </c>
      <c r="N12" s="16">
        <v>2019</v>
      </c>
      <c r="O12" s="16">
        <v>2020</v>
      </c>
      <c r="P12" s="16">
        <v>2021</v>
      </c>
      <c r="Q12" s="16">
        <v>2022</v>
      </c>
      <c r="R12" s="16">
        <v>2023</v>
      </c>
      <c r="S12" s="16">
        <v>2024</v>
      </c>
      <c r="T12" s="16">
        <v>2018</v>
      </c>
      <c r="U12" s="16">
        <v>2019</v>
      </c>
      <c r="V12" s="16">
        <v>2020</v>
      </c>
      <c r="W12" s="16">
        <v>2021</v>
      </c>
      <c r="X12" s="16">
        <v>2022</v>
      </c>
      <c r="Y12" s="16">
        <v>2023</v>
      </c>
      <c r="Z12" s="16">
        <v>2024</v>
      </c>
      <c r="AA12" s="16">
        <v>2018</v>
      </c>
      <c r="AB12" s="16">
        <v>2019</v>
      </c>
      <c r="AC12" s="16">
        <v>2020</v>
      </c>
      <c r="AD12" s="16">
        <v>2021</v>
      </c>
      <c r="AE12" s="16">
        <v>2022</v>
      </c>
      <c r="AF12" s="16">
        <v>2023</v>
      </c>
      <c r="AG12" s="16">
        <v>2024</v>
      </c>
      <c r="AH12" s="16">
        <v>2018</v>
      </c>
      <c r="AI12" s="16">
        <v>2019</v>
      </c>
      <c r="AJ12" s="16">
        <v>2020</v>
      </c>
      <c r="AK12" s="16">
        <v>2021</v>
      </c>
      <c r="AL12" s="16">
        <v>2022</v>
      </c>
      <c r="AM12" s="16">
        <v>2023</v>
      </c>
      <c r="AN12" s="16">
        <v>2024</v>
      </c>
      <c r="AO12" s="16">
        <v>2018</v>
      </c>
      <c r="AP12" s="16">
        <v>2019</v>
      </c>
      <c r="AQ12" s="16">
        <v>2020</v>
      </c>
      <c r="AR12" s="16">
        <v>2021</v>
      </c>
      <c r="AS12" s="16">
        <v>2022</v>
      </c>
      <c r="AT12" s="16">
        <v>2023</v>
      </c>
      <c r="AU12" s="16">
        <v>2024</v>
      </c>
    </row>
    <row r="13" spans="1:83" ht="11.25" customHeight="1" x14ac:dyDescent="0.2">
      <c r="A13" s="9"/>
      <c r="B13" s="25" t="s">
        <v>240</v>
      </c>
      <c r="C13" s="28" t="s">
        <v>241</v>
      </c>
      <c r="D13" s="6">
        <v>0</v>
      </c>
      <c r="E13" s="6">
        <v>0</v>
      </c>
      <c r="F13" s="6">
        <v>0.28000000000000003</v>
      </c>
      <c r="G13" s="6">
        <v>0.28000000000000003</v>
      </c>
      <c r="H13" s="6">
        <v>1.06</v>
      </c>
      <c r="I13" s="6">
        <v>0</v>
      </c>
      <c r="J13" s="49">
        <v>0</v>
      </c>
      <c r="K13" s="6">
        <v>0</v>
      </c>
      <c r="L13" s="49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49">
        <v>0</v>
      </c>
      <c r="T13" s="6">
        <v>0</v>
      </c>
      <c r="U13" s="6">
        <v>0</v>
      </c>
      <c r="V13" s="6">
        <v>0</v>
      </c>
      <c r="W13" s="6">
        <v>0</v>
      </c>
      <c r="X13" s="49">
        <v>0</v>
      </c>
      <c r="Y13" s="49">
        <v>0</v>
      </c>
      <c r="Z13" s="49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49">
        <v>0</v>
      </c>
      <c r="AH13" s="6" t="s">
        <v>202</v>
      </c>
      <c r="AI13" s="6" t="s">
        <v>202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 t="s">
        <v>202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</row>
    <row r="14" spans="1:83" ht="11.25" customHeight="1" x14ac:dyDescent="0.2">
      <c r="A14" s="9"/>
      <c r="B14" s="25" t="s">
        <v>242</v>
      </c>
      <c r="C14" s="28" t="s">
        <v>243</v>
      </c>
      <c r="D14" s="6">
        <v>0</v>
      </c>
      <c r="E14" s="6">
        <v>0</v>
      </c>
      <c r="F14" s="6">
        <v>0</v>
      </c>
      <c r="G14" s="6">
        <v>0</v>
      </c>
      <c r="H14" s="6">
        <v>1.05</v>
      </c>
      <c r="I14" s="6">
        <v>0</v>
      </c>
      <c r="J14" s="49">
        <v>0</v>
      </c>
      <c r="K14" s="6">
        <v>0</v>
      </c>
      <c r="L14" s="49">
        <v>0</v>
      </c>
      <c r="M14" s="6">
        <v>0</v>
      </c>
      <c r="N14" s="6">
        <v>0</v>
      </c>
      <c r="O14" s="6">
        <v>0</v>
      </c>
      <c r="P14" s="6">
        <v>0.5</v>
      </c>
      <c r="Q14" s="6">
        <v>0.4</v>
      </c>
      <c r="R14" s="52">
        <v>2E-3</v>
      </c>
      <c r="S14" s="64">
        <v>0</v>
      </c>
      <c r="T14" s="6">
        <v>0</v>
      </c>
      <c r="U14" s="6">
        <v>0</v>
      </c>
      <c r="V14" s="6">
        <v>0</v>
      </c>
      <c r="W14" s="6">
        <v>0</v>
      </c>
      <c r="X14" s="49">
        <v>0</v>
      </c>
      <c r="Y14" s="49">
        <v>0</v>
      </c>
      <c r="Z14" s="49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49">
        <v>0</v>
      </c>
      <c r="AH14" s="6" t="s">
        <v>202</v>
      </c>
      <c r="AI14" s="6" t="s">
        <v>202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 t="s">
        <v>202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</row>
    <row r="15" spans="1:83" ht="11.25" customHeight="1" x14ac:dyDescent="0.2">
      <c r="A15" s="9"/>
      <c r="B15" s="25" t="s">
        <v>244</v>
      </c>
      <c r="C15" s="28" t="s">
        <v>245</v>
      </c>
      <c r="D15" s="6">
        <v>0</v>
      </c>
      <c r="E15" s="6">
        <v>0</v>
      </c>
      <c r="F15" s="6">
        <v>0</v>
      </c>
      <c r="G15" s="6">
        <v>0</v>
      </c>
      <c r="H15" s="6">
        <v>0.01</v>
      </c>
      <c r="I15" s="6">
        <v>0</v>
      </c>
      <c r="J15" s="49">
        <v>0</v>
      </c>
      <c r="K15" s="6">
        <v>0</v>
      </c>
      <c r="L15" s="49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49">
        <v>0</v>
      </c>
      <c r="T15" s="6">
        <v>0</v>
      </c>
      <c r="U15" s="6">
        <v>0</v>
      </c>
      <c r="V15" s="6">
        <v>0</v>
      </c>
      <c r="W15" s="6">
        <v>0</v>
      </c>
      <c r="X15" s="49">
        <v>0</v>
      </c>
      <c r="Y15" s="49">
        <v>0</v>
      </c>
      <c r="Z15" s="49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49">
        <v>0</v>
      </c>
      <c r="AH15" s="6" t="s">
        <v>202</v>
      </c>
      <c r="AI15" s="6" t="s">
        <v>202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 t="s">
        <v>202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</row>
    <row r="16" spans="1:83" ht="11.25" customHeight="1" x14ac:dyDescent="0.2">
      <c r="A16" s="9"/>
      <c r="B16" s="25" t="s">
        <v>246</v>
      </c>
      <c r="C16" s="28" t="s">
        <v>247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49">
        <v>0</v>
      </c>
      <c r="K16" s="6">
        <v>0</v>
      </c>
      <c r="L16" s="49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49">
        <v>0</v>
      </c>
      <c r="T16" s="6">
        <v>0</v>
      </c>
      <c r="U16" s="6">
        <v>0</v>
      </c>
      <c r="V16" s="6">
        <v>0</v>
      </c>
      <c r="W16" s="6">
        <v>0</v>
      </c>
      <c r="X16" s="49">
        <v>0</v>
      </c>
      <c r="Y16" s="49">
        <v>0</v>
      </c>
      <c r="Z16" s="49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49">
        <v>0</v>
      </c>
      <c r="AH16" s="6" t="s">
        <v>202</v>
      </c>
      <c r="AI16" s="6" t="s">
        <v>202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 t="s">
        <v>202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</row>
    <row r="17" spans="1:61" ht="11.25" customHeight="1" x14ac:dyDescent="0.2">
      <c r="A17" s="9"/>
      <c r="B17" s="25" t="s">
        <v>248</v>
      </c>
      <c r="C17" s="28" t="s">
        <v>249</v>
      </c>
      <c r="D17" s="6">
        <v>6.48</v>
      </c>
      <c r="E17" s="6">
        <v>6.72</v>
      </c>
      <c r="F17" s="6">
        <v>10.93</v>
      </c>
      <c r="G17" s="6">
        <v>5.69</v>
      </c>
      <c r="H17" s="6">
        <v>10.47</v>
      </c>
      <c r="I17" s="6">
        <v>3.11</v>
      </c>
      <c r="J17" s="49">
        <v>3.52</v>
      </c>
      <c r="K17" s="6">
        <v>16.59</v>
      </c>
      <c r="L17" s="49">
        <v>1.2</v>
      </c>
      <c r="M17" s="6">
        <v>5.16</v>
      </c>
      <c r="N17" s="6">
        <v>4.91</v>
      </c>
      <c r="O17" s="6">
        <v>3.3</v>
      </c>
      <c r="P17" s="6">
        <v>2</v>
      </c>
      <c r="Q17" s="6">
        <v>1.62</v>
      </c>
      <c r="R17" s="6">
        <v>2.1</v>
      </c>
      <c r="S17" s="49">
        <v>4.3280000000000003</v>
      </c>
      <c r="T17" s="6">
        <v>0</v>
      </c>
      <c r="U17" s="6">
        <v>0</v>
      </c>
      <c r="V17" s="6">
        <v>3.5</v>
      </c>
      <c r="W17" s="6">
        <v>1.45</v>
      </c>
      <c r="X17" s="49">
        <v>2.09</v>
      </c>
      <c r="Y17" s="49">
        <v>1.99</v>
      </c>
      <c r="Z17" s="49">
        <v>1.764</v>
      </c>
      <c r="AA17" s="6">
        <v>0</v>
      </c>
      <c r="AB17" s="6">
        <v>7.73</v>
      </c>
      <c r="AC17" s="6">
        <v>3.68</v>
      </c>
      <c r="AD17" s="6">
        <v>3.11</v>
      </c>
      <c r="AE17" s="6">
        <v>3.66</v>
      </c>
      <c r="AF17" s="6">
        <v>3.56</v>
      </c>
      <c r="AG17" s="49">
        <v>3.5819999999999999</v>
      </c>
      <c r="AH17" s="6" t="s">
        <v>202</v>
      </c>
      <c r="AI17" s="6" t="s">
        <v>202</v>
      </c>
      <c r="AJ17" s="6">
        <v>1.44</v>
      </c>
      <c r="AK17" s="6">
        <v>2.3199999999999998</v>
      </c>
      <c r="AL17" s="6">
        <v>9.8000000000000007</v>
      </c>
      <c r="AM17" s="6">
        <v>9.8000000000000007</v>
      </c>
      <c r="AN17" s="49">
        <v>12.99</v>
      </c>
      <c r="AO17" s="6" t="s">
        <v>202</v>
      </c>
      <c r="AP17" s="6">
        <v>1.19</v>
      </c>
      <c r="AQ17" s="6">
        <v>0.93</v>
      </c>
      <c r="AR17" s="6">
        <v>1.87</v>
      </c>
      <c r="AS17" s="6">
        <v>1.59</v>
      </c>
      <c r="AT17" s="6">
        <v>1.84</v>
      </c>
      <c r="AU17" s="6">
        <v>0.66</v>
      </c>
    </row>
    <row r="18" spans="1:61" ht="11.25" customHeight="1" x14ac:dyDescent="0.2">
      <c r="A18" s="9"/>
      <c r="B18" s="25" t="s">
        <v>250</v>
      </c>
      <c r="C18" s="28" t="s">
        <v>251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49">
        <v>0</v>
      </c>
      <c r="K18" s="6">
        <v>0</v>
      </c>
      <c r="L18" s="49">
        <v>0</v>
      </c>
      <c r="M18" s="6">
        <v>0</v>
      </c>
      <c r="N18" s="6">
        <v>0</v>
      </c>
      <c r="O18" s="6">
        <v>0</v>
      </c>
      <c r="P18" s="6">
        <v>0</v>
      </c>
      <c r="Q18" s="6">
        <v>0.02</v>
      </c>
      <c r="R18" s="6">
        <v>0.03</v>
      </c>
      <c r="S18" s="49">
        <v>0</v>
      </c>
      <c r="T18" s="6">
        <v>0</v>
      </c>
      <c r="U18" s="6">
        <v>0</v>
      </c>
      <c r="V18" s="6">
        <v>0</v>
      </c>
      <c r="W18" s="6">
        <v>0</v>
      </c>
      <c r="X18" s="49">
        <v>0</v>
      </c>
      <c r="Y18" s="49">
        <v>0</v>
      </c>
      <c r="Z18" s="49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49">
        <v>0</v>
      </c>
      <c r="AH18" s="6" t="s">
        <v>202</v>
      </c>
      <c r="AI18" s="6" t="s">
        <v>202</v>
      </c>
      <c r="AJ18" s="6">
        <v>0</v>
      </c>
      <c r="AK18" s="6">
        <v>0</v>
      </c>
      <c r="AL18" s="6">
        <v>0</v>
      </c>
      <c r="AM18" s="6">
        <v>0</v>
      </c>
      <c r="AN18" s="49">
        <v>0</v>
      </c>
      <c r="AO18" s="6" t="s">
        <v>202</v>
      </c>
      <c r="AP18" s="6">
        <v>0</v>
      </c>
      <c r="AQ18" s="6">
        <v>0</v>
      </c>
      <c r="AR18" s="6">
        <v>0.06</v>
      </c>
      <c r="AS18" s="6">
        <v>0</v>
      </c>
      <c r="AT18" s="6">
        <v>0</v>
      </c>
      <c r="AU18" s="6">
        <v>0</v>
      </c>
    </row>
    <row r="19" spans="1:61" ht="11.25" customHeight="1" x14ac:dyDescent="0.2">
      <c r="A19" s="9"/>
      <c r="B19" s="25" t="s">
        <v>252</v>
      </c>
      <c r="C19" s="28" t="s">
        <v>253</v>
      </c>
      <c r="D19" s="6">
        <v>6.48</v>
      </c>
      <c r="E19" s="6">
        <v>6.72</v>
      </c>
      <c r="F19" s="6">
        <v>11.209999999999999</v>
      </c>
      <c r="G19" s="6">
        <v>5.9700000000000006</v>
      </c>
      <c r="H19" s="6">
        <v>11.53</v>
      </c>
      <c r="I19" s="6">
        <v>3.11</v>
      </c>
      <c r="J19" s="49">
        <v>3.52</v>
      </c>
      <c r="K19" s="6">
        <v>0.02</v>
      </c>
      <c r="L19" s="49">
        <v>1.2</v>
      </c>
      <c r="M19" s="6">
        <v>5.16</v>
      </c>
      <c r="N19" s="6">
        <v>4.91</v>
      </c>
      <c r="O19" s="6">
        <v>3.3</v>
      </c>
      <c r="P19" s="6">
        <v>2.5</v>
      </c>
      <c r="Q19" s="6">
        <v>2.04</v>
      </c>
      <c r="R19" s="6">
        <v>2.1</v>
      </c>
      <c r="S19" s="49">
        <f>SUM(S13:S18)</f>
        <v>4.3280000000000003</v>
      </c>
      <c r="T19" s="6">
        <v>0</v>
      </c>
      <c r="U19" s="6">
        <v>0</v>
      </c>
      <c r="V19" s="6">
        <v>3.5</v>
      </c>
      <c r="W19" s="6">
        <v>1.45</v>
      </c>
      <c r="X19" s="49">
        <f t="shared" ref="X19:Y19" si="0">SUM(X13:X18)</f>
        <v>2.09</v>
      </c>
      <c r="Y19" s="49">
        <f t="shared" si="0"/>
        <v>1.99</v>
      </c>
      <c r="Z19" s="49">
        <f>SUM(Z13:Z18)</f>
        <v>1.764</v>
      </c>
      <c r="AA19" s="6">
        <v>0</v>
      </c>
      <c r="AB19" s="6">
        <v>7.73</v>
      </c>
      <c r="AC19" s="6">
        <v>3.68</v>
      </c>
      <c r="AD19" s="6">
        <v>3.11</v>
      </c>
      <c r="AE19" s="6">
        <v>3.66</v>
      </c>
      <c r="AF19" s="6">
        <v>3.56</v>
      </c>
      <c r="AG19" s="49">
        <f>SUM(AG13:AG18)</f>
        <v>3.5819999999999999</v>
      </c>
      <c r="AH19" s="6" t="s">
        <v>202</v>
      </c>
      <c r="AI19" s="6" t="s">
        <v>202</v>
      </c>
      <c r="AJ19" s="6">
        <v>1.44</v>
      </c>
      <c r="AK19" s="6">
        <v>2.3199999999999998</v>
      </c>
      <c r="AL19" s="6">
        <v>9.8000000000000007</v>
      </c>
      <c r="AM19" s="6">
        <v>9.8000000000000007</v>
      </c>
      <c r="AN19" s="49">
        <f>SUM(AN13:AN18)</f>
        <v>12.99</v>
      </c>
      <c r="AO19" s="6">
        <v>0</v>
      </c>
      <c r="AP19" s="6">
        <v>1.19</v>
      </c>
      <c r="AQ19" s="6">
        <v>0.93</v>
      </c>
      <c r="AR19" s="6">
        <v>1.9300000000000002</v>
      </c>
      <c r="AS19" s="6">
        <v>1.59</v>
      </c>
      <c r="AT19" s="6">
        <v>1.84</v>
      </c>
      <c r="AU19" s="6">
        <v>0.66</v>
      </c>
    </row>
    <row r="20" spans="1:61" x14ac:dyDescent="0.25">
      <c r="A20" s="9"/>
      <c r="B20" s="9"/>
      <c r="C20" s="32"/>
    </row>
    <row r="21" spans="1:61" ht="12.75" x14ac:dyDescent="0.25">
      <c r="A21" s="9"/>
      <c r="B21" s="159" t="s">
        <v>254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</row>
    <row r="22" spans="1:61" x14ac:dyDescent="0.2">
      <c r="A22" s="9"/>
      <c r="B22" s="38" t="s">
        <v>1</v>
      </c>
      <c r="C22" s="30" t="s">
        <v>2</v>
      </c>
      <c r="D22" s="141" t="s">
        <v>3</v>
      </c>
      <c r="E22" s="141"/>
      <c r="F22" s="141"/>
      <c r="G22" s="141"/>
      <c r="H22" s="141"/>
      <c r="I22" s="141"/>
      <c r="J22" s="141"/>
      <c r="K22" s="141"/>
      <c r="L22" s="141"/>
      <c r="M22" s="141" t="s">
        <v>39</v>
      </c>
      <c r="N22" s="141"/>
      <c r="O22" s="141"/>
      <c r="P22" s="141"/>
      <c r="Q22" s="141" t="s">
        <v>5</v>
      </c>
      <c r="R22" s="141"/>
      <c r="S22" s="141"/>
      <c r="T22" s="141"/>
      <c r="U22" s="141"/>
      <c r="V22" s="141"/>
      <c r="W22" s="141"/>
      <c r="X22" s="141"/>
      <c r="Y22" s="141"/>
      <c r="Z22" s="141" t="s">
        <v>6</v>
      </c>
      <c r="AA22" s="141"/>
      <c r="AB22" s="141"/>
      <c r="AC22" s="141"/>
      <c r="AD22" s="141"/>
      <c r="AE22" s="141"/>
      <c r="AF22" s="141"/>
      <c r="AG22" s="141"/>
      <c r="AH22" s="141"/>
      <c r="AI22" s="141" t="s">
        <v>7</v>
      </c>
      <c r="AJ22" s="141"/>
      <c r="AK22" s="141"/>
      <c r="AL22" s="141"/>
      <c r="AM22" s="141"/>
      <c r="AN22" s="141"/>
      <c r="AO22" s="141"/>
      <c r="AP22" s="141"/>
      <c r="AQ22" s="141"/>
      <c r="AR22" s="141" t="s">
        <v>115</v>
      </c>
      <c r="AS22" s="141"/>
      <c r="AT22" s="141"/>
      <c r="AU22" s="141"/>
      <c r="AV22" s="141"/>
      <c r="AW22" s="141"/>
      <c r="AX22" s="141"/>
      <c r="AY22" s="141"/>
      <c r="AZ22" s="141"/>
      <c r="BA22" s="141" t="s">
        <v>9</v>
      </c>
      <c r="BB22" s="141"/>
      <c r="BC22" s="141"/>
      <c r="BD22" s="141"/>
      <c r="BE22" s="141"/>
      <c r="BF22" s="141"/>
      <c r="BG22" s="141"/>
      <c r="BH22" s="141"/>
      <c r="BI22" s="141"/>
    </row>
    <row r="23" spans="1:61" x14ac:dyDescent="0.25">
      <c r="A23" s="9"/>
      <c r="B23" s="157" t="s">
        <v>12</v>
      </c>
      <c r="C23" s="157" t="s">
        <v>13</v>
      </c>
      <c r="D23" s="152">
        <v>2018</v>
      </c>
      <c r="E23" s="152">
        <v>2019</v>
      </c>
      <c r="F23" s="152">
        <v>2020</v>
      </c>
      <c r="G23" s="152">
        <v>2021</v>
      </c>
      <c r="H23" s="152">
        <v>2022</v>
      </c>
      <c r="I23" s="152">
        <v>2023</v>
      </c>
      <c r="J23" s="152"/>
      <c r="K23" s="152">
        <v>2024</v>
      </c>
      <c r="L23" s="152"/>
      <c r="M23" s="152">
        <v>2023</v>
      </c>
      <c r="N23" s="152"/>
      <c r="O23" s="152">
        <v>2024</v>
      </c>
      <c r="P23" s="152"/>
      <c r="Q23" s="152">
        <v>2018</v>
      </c>
      <c r="R23" s="152">
        <v>2019</v>
      </c>
      <c r="S23" s="152">
        <v>2020</v>
      </c>
      <c r="T23" s="152">
        <v>2021</v>
      </c>
      <c r="U23" s="152">
        <v>2022</v>
      </c>
      <c r="V23" s="152">
        <v>2023</v>
      </c>
      <c r="W23" s="152"/>
      <c r="X23" s="152">
        <v>2024</v>
      </c>
      <c r="Y23" s="152"/>
      <c r="Z23" s="152">
        <v>2018</v>
      </c>
      <c r="AA23" s="152">
        <v>2019</v>
      </c>
      <c r="AB23" s="152">
        <v>2020</v>
      </c>
      <c r="AC23" s="152">
        <v>2021</v>
      </c>
      <c r="AD23" s="152">
        <v>2022</v>
      </c>
      <c r="AE23" s="152">
        <v>2023</v>
      </c>
      <c r="AF23" s="152"/>
      <c r="AG23" s="152">
        <v>2024</v>
      </c>
      <c r="AH23" s="152"/>
      <c r="AI23" s="152">
        <v>2018</v>
      </c>
      <c r="AJ23" s="152">
        <v>2019</v>
      </c>
      <c r="AK23" s="152">
        <v>2020</v>
      </c>
      <c r="AL23" s="152">
        <v>2021</v>
      </c>
      <c r="AM23" s="152">
        <v>2022</v>
      </c>
      <c r="AN23" s="152">
        <v>2023</v>
      </c>
      <c r="AO23" s="152"/>
      <c r="AP23" s="152">
        <v>2024</v>
      </c>
      <c r="AQ23" s="152"/>
      <c r="AR23" s="152">
        <v>2018</v>
      </c>
      <c r="AS23" s="152">
        <v>2019</v>
      </c>
      <c r="AT23" s="152">
        <v>2020</v>
      </c>
      <c r="AU23" s="152">
        <v>2021</v>
      </c>
      <c r="AV23" s="152">
        <v>2022</v>
      </c>
      <c r="AW23" s="152">
        <v>2023</v>
      </c>
      <c r="AX23" s="152"/>
      <c r="AY23" s="152">
        <v>2024</v>
      </c>
      <c r="AZ23" s="152"/>
      <c r="BA23" s="152">
        <v>2018</v>
      </c>
      <c r="BB23" s="152">
        <v>2019</v>
      </c>
      <c r="BC23" s="152">
        <v>2020</v>
      </c>
      <c r="BD23" s="152">
        <v>2021</v>
      </c>
      <c r="BE23" s="152">
        <v>2022</v>
      </c>
      <c r="BF23" s="152">
        <v>2023</v>
      </c>
      <c r="BG23" s="152"/>
      <c r="BH23" s="152">
        <v>2024</v>
      </c>
      <c r="BI23" s="152"/>
    </row>
    <row r="24" spans="1:61" x14ac:dyDescent="0.25">
      <c r="A24" s="9"/>
      <c r="B24" s="158"/>
      <c r="C24" s="158"/>
      <c r="D24" s="152"/>
      <c r="E24" s="152"/>
      <c r="F24" s="152"/>
      <c r="G24" s="152"/>
      <c r="H24" s="152"/>
      <c r="I24" s="8" t="s">
        <v>255</v>
      </c>
      <c r="J24" s="8" t="s">
        <v>256</v>
      </c>
      <c r="K24" s="8" t="s">
        <v>255</v>
      </c>
      <c r="L24" s="8" t="s">
        <v>256</v>
      </c>
      <c r="M24" s="8" t="s">
        <v>255</v>
      </c>
      <c r="N24" s="8" t="s">
        <v>256</v>
      </c>
      <c r="O24" s="8" t="s">
        <v>255</v>
      </c>
      <c r="P24" s="8" t="s">
        <v>256</v>
      </c>
      <c r="Q24" s="152"/>
      <c r="R24" s="152"/>
      <c r="S24" s="152"/>
      <c r="T24" s="152"/>
      <c r="U24" s="152"/>
      <c r="V24" s="8" t="s">
        <v>255</v>
      </c>
      <c r="W24" s="8" t="s">
        <v>256</v>
      </c>
      <c r="X24" s="8" t="s">
        <v>255</v>
      </c>
      <c r="Y24" s="8" t="s">
        <v>256</v>
      </c>
      <c r="Z24" s="152"/>
      <c r="AA24" s="152"/>
      <c r="AB24" s="152"/>
      <c r="AC24" s="152"/>
      <c r="AD24" s="152"/>
      <c r="AE24" s="8" t="s">
        <v>255</v>
      </c>
      <c r="AF24" s="8" t="s">
        <v>256</v>
      </c>
      <c r="AG24" s="8" t="s">
        <v>255</v>
      </c>
      <c r="AH24" s="8" t="s">
        <v>256</v>
      </c>
      <c r="AI24" s="152"/>
      <c r="AJ24" s="152"/>
      <c r="AK24" s="152"/>
      <c r="AL24" s="152"/>
      <c r="AM24" s="152"/>
      <c r="AN24" s="8" t="s">
        <v>255</v>
      </c>
      <c r="AO24" s="8" t="s">
        <v>256</v>
      </c>
      <c r="AP24" s="8" t="s">
        <v>255</v>
      </c>
      <c r="AQ24" s="8" t="s">
        <v>256</v>
      </c>
      <c r="AR24" s="152"/>
      <c r="AS24" s="152"/>
      <c r="AT24" s="152"/>
      <c r="AU24" s="152"/>
      <c r="AV24" s="152"/>
      <c r="AW24" s="8" t="s">
        <v>255</v>
      </c>
      <c r="AX24" s="8" t="s">
        <v>256</v>
      </c>
      <c r="AY24" s="8" t="s">
        <v>255</v>
      </c>
      <c r="AZ24" s="8" t="s">
        <v>256</v>
      </c>
      <c r="BA24" s="152"/>
      <c r="BB24" s="152"/>
      <c r="BC24" s="152"/>
      <c r="BD24" s="152"/>
      <c r="BE24" s="152"/>
      <c r="BF24" s="8" t="s">
        <v>255</v>
      </c>
      <c r="BG24" s="8" t="s">
        <v>256</v>
      </c>
      <c r="BH24" s="8" t="s">
        <v>255</v>
      </c>
      <c r="BI24" s="8" t="s">
        <v>256</v>
      </c>
    </row>
    <row r="25" spans="1:61" x14ac:dyDescent="0.2">
      <c r="A25" s="9"/>
      <c r="B25" s="40" t="s">
        <v>257</v>
      </c>
      <c r="C25" s="28" t="s">
        <v>258</v>
      </c>
      <c r="D25" s="6">
        <v>11.48</v>
      </c>
      <c r="E25" s="6">
        <v>25.79</v>
      </c>
      <c r="F25" s="6">
        <v>4468.37</v>
      </c>
      <c r="G25" s="6">
        <v>1465.92</v>
      </c>
      <c r="H25" s="6">
        <v>38.68</v>
      </c>
      <c r="I25" s="6">
        <v>4.55</v>
      </c>
      <c r="J25" s="6">
        <v>0</v>
      </c>
      <c r="K25" s="49">
        <v>13.28</v>
      </c>
      <c r="L25" s="6">
        <v>0</v>
      </c>
      <c r="M25" s="6">
        <v>0</v>
      </c>
      <c r="N25" s="6">
        <v>43</v>
      </c>
      <c r="O25" s="49">
        <v>3</v>
      </c>
      <c r="P25" s="156">
        <v>672.27</v>
      </c>
      <c r="Q25" s="6">
        <v>30.46</v>
      </c>
      <c r="R25" s="6">
        <v>0</v>
      </c>
      <c r="S25" s="6">
        <v>41</v>
      </c>
      <c r="T25" s="6">
        <v>7</v>
      </c>
      <c r="U25" s="6">
        <v>3.8</v>
      </c>
      <c r="V25" s="6">
        <v>0.75</v>
      </c>
      <c r="W25" s="6">
        <v>0</v>
      </c>
      <c r="X25" s="49">
        <v>7.18</v>
      </c>
      <c r="Y25" s="6">
        <v>0</v>
      </c>
      <c r="Z25" s="6">
        <v>11.04</v>
      </c>
      <c r="AA25" s="6">
        <v>14.47</v>
      </c>
      <c r="AB25" s="6">
        <v>6.61</v>
      </c>
      <c r="AC25" s="6">
        <v>137.63</v>
      </c>
      <c r="AD25" s="6">
        <v>52.48</v>
      </c>
      <c r="AE25" s="6">
        <v>28.09</v>
      </c>
      <c r="AF25" s="6">
        <v>35.29</v>
      </c>
      <c r="AG25" s="49">
        <v>4.83</v>
      </c>
      <c r="AH25" s="49">
        <v>0</v>
      </c>
      <c r="AI25" s="6">
        <v>0.89</v>
      </c>
      <c r="AJ25" s="6">
        <v>0.56999999999999995</v>
      </c>
      <c r="AK25" s="6">
        <v>0.72</v>
      </c>
      <c r="AL25" s="6">
        <v>1.49</v>
      </c>
      <c r="AM25" s="6">
        <v>0.03</v>
      </c>
      <c r="AN25" s="6">
        <v>0.03</v>
      </c>
      <c r="AO25" s="6">
        <v>0</v>
      </c>
      <c r="AP25" s="49">
        <v>0.62</v>
      </c>
      <c r="AQ25" s="49">
        <v>0</v>
      </c>
      <c r="AR25" s="6" t="s">
        <v>202</v>
      </c>
      <c r="AS25" s="6" t="s">
        <v>202</v>
      </c>
      <c r="AT25" s="6">
        <v>110</v>
      </c>
      <c r="AU25" s="6">
        <v>114</v>
      </c>
      <c r="AV25" s="6">
        <v>115.75</v>
      </c>
      <c r="AW25" s="6">
        <v>116</v>
      </c>
      <c r="AX25" s="6">
        <v>0</v>
      </c>
      <c r="AY25" s="49">
        <v>219.97</v>
      </c>
      <c r="AZ25" s="6">
        <v>0</v>
      </c>
      <c r="BA25" s="6" t="s">
        <v>202</v>
      </c>
      <c r="BB25" s="6">
        <v>0.01</v>
      </c>
      <c r="BC25" s="6">
        <v>4.3600000000000003</v>
      </c>
      <c r="BD25" s="6">
        <v>2.3E-2</v>
      </c>
      <c r="BE25" s="6">
        <v>0.37</v>
      </c>
      <c r="BF25" s="6">
        <v>7.9664999999999999</v>
      </c>
      <c r="BG25" s="6">
        <v>0</v>
      </c>
      <c r="BH25" s="49">
        <v>0.53</v>
      </c>
      <c r="BI25" s="6">
        <v>0</v>
      </c>
    </row>
    <row r="26" spans="1:61" x14ac:dyDescent="0.2">
      <c r="A26" s="9"/>
      <c r="B26" s="40" t="s">
        <v>259</v>
      </c>
      <c r="C26" s="28" t="s">
        <v>260</v>
      </c>
      <c r="D26" s="6">
        <v>0</v>
      </c>
      <c r="E26" s="6">
        <v>192.6</v>
      </c>
      <c r="F26" s="6">
        <v>30868.3</v>
      </c>
      <c r="G26" s="6">
        <v>3060.01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49">
        <v>0</v>
      </c>
      <c r="P26" s="156"/>
      <c r="Q26" s="6">
        <v>24.24</v>
      </c>
      <c r="R26" s="6">
        <v>22.32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49">
        <v>0</v>
      </c>
      <c r="Y26" s="6">
        <v>0</v>
      </c>
      <c r="Z26" s="6">
        <v>60.36</v>
      </c>
      <c r="AA26" s="6">
        <v>52.9</v>
      </c>
      <c r="AB26" s="6">
        <v>25.72</v>
      </c>
      <c r="AC26" s="6">
        <v>145.1</v>
      </c>
      <c r="AD26" s="6">
        <v>0</v>
      </c>
      <c r="AE26" s="6">
        <v>0</v>
      </c>
      <c r="AF26" s="6">
        <v>0</v>
      </c>
      <c r="AG26" s="49">
        <v>0</v>
      </c>
      <c r="AH26" s="49">
        <v>0</v>
      </c>
      <c r="AI26" s="6">
        <v>16.75</v>
      </c>
      <c r="AJ26" s="6">
        <v>11.74</v>
      </c>
      <c r="AK26" s="6">
        <v>2.2999999999999998</v>
      </c>
      <c r="AL26" s="6">
        <v>2.56</v>
      </c>
      <c r="AM26" s="6">
        <v>0.59</v>
      </c>
      <c r="AN26" s="6">
        <v>0.38</v>
      </c>
      <c r="AO26" s="6">
        <v>0</v>
      </c>
      <c r="AP26" s="49">
        <v>0</v>
      </c>
      <c r="AQ26" s="49">
        <v>0</v>
      </c>
      <c r="AR26" s="6" t="s">
        <v>202</v>
      </c>
      <c r="AS26" s="6" t="s">
        <v>202</v>
      </c>
      <c r="AT26" s="6">
        <v>48</v>
      </c>
      <c r="AU26" s="6">
        <v>76</v>
      </c>
      <c r="AV26" s="6">
        <v>86.18</v>
      </c>
      <c r="AW26" s="6">
        <v>82</v>
      </c>
      <c r="AX26" s="6">
        <v>0</v>
      </c>
      <c r="AY26" s="49">
        <v>0</v>
      </c>
      <c r="AZ26" s="6">
        <v>0</v>
      </c>
      <c r="BA26" s="6" t="s">
        <v>202</v>
      </c>
      <c r="BB26" s="6">
        <v>1.71</v>
      </c>
      <c r="BC26" s="6">
        <v>0.94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</row>
    <row r="27" spans="1:61" x14ac:dyDescent="0.2">
      <c r="A27" s="9"/>
      <c r="B27" s="40" t="s">
        <v>261</v>
      </c>
      <c r="C27" s="28" t="s">
        <v>262</v>
      </c>
      <c r="D27" s="6">
        <v>0</v>
      </c>
      <c r="E27" s="6">
        <v>0</v>
      </c>
      <c r="F27" s="6">
        <v>0</v>
      </c>
      <c r="G27" s="6">
        <v>2945.9</v>
      </c>
      <c r="H27" s="6">
        <v>249.81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49">
        <v>5.99</v>
      </c>
      <c r="P27" s="156"/>
      <c r="Q27" s="6">
        <v>12.67</v>
      </c>
      <c r="R27" s="6">
        <v>10.82</v>
      </c>
      <c r="S27" s="6">
        <v>11.81</v>
      </c>
      <c r="T27" s="6">
        <v>8</v>
      </c>
      <c r="U27" s="6">
        <v>4.41</v>
      </c>
      <c r="V27" s="6">
        <v>6.15</v>
      </c>
      <c r="W27" s="6">
        <v>0</v>
      </c>
      <c r="X27" s="49">
        <v>9.09</v>
      </c>
      <c r="Y27" s="6">
        <v>0</v>
      </c>
      <c r="Z27" s="6">
        <v>9.07</v>
      </c>
      <c r="AA27" s="6">
        <v>11.97</v>
      </c>
      <c r="AB27" s="6">
        <v>7.3</v>
      </c>
      <c r="AC27" s="6">
        <v>12.78</v>
      </c>
      <c r="AD27" s="6">
        <v>1263.79</v>
      </c>
      <c r="AE27" s="6">
        <v>534.14</v>
      </c>
      <c r="AF27" s="6">
        <v>0</v>
      </c>
      <c r="AG27" s="49">
        <v>15.69</v>
      </c>
      <c r="AH27" s="49">
        <v>0</v>
      </c>
      <c r="AI27" s="6">
        <v>15.14</v>
      </c>
      <c r="AJ27" s="6">
        <v>10.65</v>
      </c>
      <c r="AK27" s="6">
        <v>1.99</v>
      </c>
      <c r="AL27" s="6">
        <v>4.8899999999999997</v>
      </c>
      <c r="AM27" s="6">
        <v>6.12</v>
      </c>
      <c r="AN27" s="6">
        <v>6.67</v>
      </c>
      <c r="AO27" s="6">
        <v>0</v>
      </c>
      <c r="AP27" s="49">
        <v>6.39</v>
      </c>
      <c r="AQ27" s="49">
        <v>0</v>
      </c>
      <c r="AR27" s="6" t="s">
        <v>202</v>
      </c>
      <c r="AS27" s="6" t="s">
        <v>202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49">
        <v>0</v>
      </c>
      <c r="AZ27" s="6">
        <v>0</v>
      </c>
      <c r="BA27" s="6" t="s">
        <v>202</v>
      </c>
      <c r="BB27" s="6">
        <v>1.71</v>
      </c>
      <c r="BC27" s="6">
        <v>0.57999999999999996</v>
      </c>
      <c r="BD27" s="6">
        <v>1.58</v>
      </c>
      <c r="BE27" s="6">
        <v>5.58</v>
      </c>
      <c r="BF27" s="6">
        <v>2.8161</v>
      </c>
      <c r="BG27" s="6">
        <v>0</v>
      </c>
      <c r="BH27" s="49">
        <v>1.17</v>
      </c>
      <c r="BI27" s="6">
        <v>0</v>
      </c>
    </row>
    <row r="28" spans="1:61" x14ac:dyDescent="0.2">
      <c r="A28" s="9"/>
      <c r="B28" s="40" t="s">
        <v>263</v>
      </c>
      <c r="C28" s="28" t="s">
        <v>264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49">
        <v>0.3</v>
      </c>
      <c r="P28" s="156"/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49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49">
        <v>0</v>
      </c>
      <c r="AH28" s="49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49">
        <v>0</v>
      </c>
      <c r="AQ28" s="49">
        <v>0</v>
      </c>
      <c r="AR28" s="6" t="s">
        <v>202</v>
      </c>
      <c r="AS28" s="6" t="s">
        <v>202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49">
        <v>0</v>
      </c>
      <c r="AZ28" s="6">
        <v>0</v>
      </c>
      <c r="BA28" s="6" t="s">
        <v>202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</row>
    <row r="29" spans="1:61" x14ac:dyDescent="0.2">
      <c r="A29" s="9"/>
      <c r="B29" s="40" t="s">
        <v>265</v>
      </c>
      <c r="C29" s="28" t="s">
        <v>266</v>
      </c>
      <c r="D29" s="6">
        <v>0</v>
      </c>
      <c r="E29" s="6">
        <v>0</v>
      </c>
      <c r="F29" s="6">
        <v>32.700000000000003</v>
      </c>
      <c r="G29" s="6">
        <v>20.23</v>
      </c>
      <c r="H29" s="6">
        <v>66.97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49">
        <v>0</v>
      </c>
      <c r="P29" s="156"/>
      <c r="Q29" s="6">
        <v>0</v>
      </c>
      <c r="R29" s="6">
        <v>7.0000000000000007E-2</v>
      </c>
      <c r="S29" s="6">
        <v>0.55000000000000004</v>
      </c>
      <c r="T29" s="6">
        <v>0.4</v>
      </c>
      <c r="U29" s="6">
        <v>0</v>
      </c>
      <c r="V29" s="6">
        <v>0</v>
      </c>
      <c r="W29" s="6">
        <v>0</v>
      </c>
      <c r="X29" s="49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49">
        <v>0</v>
      </c>
      <c r="AH29" s="49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49">
        <v>0</v>
      </c>
      <c r="AQ29" s="49">
        <v>0</v>
      </c>
      <c r="AR29" s="6" t="s">
        <v>202</v>
      </c>
      <c r="AS29" s="6" t="s">
        <v>202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49">
        <v>0</v>
      </c>
      <c r="AZ29" s="6">
        <v>0</v>
      </c>
      <c r="BA29" s="6" t="s">
        <v>202</v>
      </c>
      <c r="BB29" s="6">
        <v>0</v>
      </c>
      <c r="BC29" s="6">
        <v>0.37</v>
      </c>
      <c r="BD29" s="6">
        <v>0</v>
      </c>
      <c r="BE29" s="6">
        <v>0</v>
      </c>
      <c r="BF29" s="6">
        <v>8.2100000000000009</v>
      </c>
      <c r="BG29" s="6">
        <v>0</v>
      </c>
      <c r="BH29" s="6">
        <v>0</v>
      </c>
      <c r="BI29" s="6">
        <v>0</v>
      </c>
    </row>
    <row r="30" spans="1:61" x14ac:dyDescent="0.2">
      <c r="A30" s="9"/>
      <c r="B30" s="40" t="s">
        <v>267</v>
      </c>
      <c r="C30" s="28" t="s">
        <v>268</v>
      </c>
      <c r="D30" s="6">
        <v>0</v>
      </c>
      <c r="E30" s="6">
        <v>0</v>
      </c>
      <c r="F30" s="6">
        <v>0</v>
      </c>
      <c r="G30" s="6">
        <v>0.3</v>
      </c>
      <c r="H30" s="6">
        <v>21791.08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90.12</v>
      </c>
      <c r="O30" s="49">
        <v>9.75</v>
      </c>
      <c r="P30" s="156"/>
      <c r="Q30" s="6">
        <v>579</v>
      </c>
      <c r="R30" s="6">
        <v>287</v>
      </c>
      <c r="S30" s="6">
        <v>782</v>
      </c>
      <c r="T30" s="6">
        <v>553</v>
      </c>
      <c r="U30" s="6">
        <v>543.66</v>
      </c>
      <c r="V30" s="6">
        <v>21.05</v>
      </c>
      <c r="W30" s="6">
        <v>0</v>
      </c>
      <c r="X30" s="49">
        <v>673.24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49">
        <f>499.69</f>
        <v>499.69</v>
      </c>
      <c r="AH30" s="49">
        <f>74458.57+427123.52</f>
        <v>501582.09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49">
        <v>4.7300000000000004</v>
      </c>
      <c r="AQ30" s="49">
        <v>15.08</v>
      </c>
      <c r="AR30" s="6" t="s">
        <v>202</v>
      </c>
      <c r="AS30" s="6" t="s">
        <v>202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49">
        <v>4.17</v>
      </c>
      <c r="AZ30" s="6">
        <v>0</v>
      </c>
      <c r="BA30" s="6" t="s">
        <v>202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49">
        <v>5.78</v>
      </c>
    </row>
    <row r="31" spans="1:61" x14ac:dyDescent="0.2">
      <c r="A31" s="9"/>
      <c r="B31" s="41" t="s">
        <v>269</v>
      </c>
      <c r="C31" s="33" t="s">
        <v>270</v>
      </c>
      <c r="D31" s="20">
        <v>11.48</v>
      </c>
      <c r="E31" s="20">
        <v>218.39</v>
      </c>
      <c r="F31" s="20">
        <v>35368.74</v>
      </c>
      <c r="G31" s="20">
        <v>7492.37</v>
      </c>
      <c r="H31" s="20">
        <v>29448.14</v>
      </c>
      <c r="I31" s="20">
        <v>4.55</v>
      </c>
      <c r="J31" s="20">
        <v>0</v>
      </c>
      <c r="K31" s="20">
        <v>13.28</v>
      </c>
      <c r="L31" s="20">
        <v>0</v>
      </c>
      <c r="M31" s="20">
        <v>0</v>
      </c>
      <c r="N31" s="20">
        <v>209.29</v>
      </c>
      <c r="O31" s="20">
        <f>SUM(O25:O30)</f>
        <v>19.04</v>
      </c>
      <c r="P31" s="20">
        <v>672.27</v>
      </c>
      <c r="Q31" s="20">
        <v>646.37</v>
      </c>
      <c r="R31" s="20">
        <v>320.20999999999998</v>
      </c>
      <c r="S31" s="20">
        <v>861.65</v>
      </c>
      <c r="T31" s="20">
        <v>579.6</v>
      </c>
      <c r="U31" s="20">
        <v>551.87</v>
      </c>
      <c r="V31" s="20">
        <v>664.11</v>
      </c>
      <c r="W31" s="20">
        <v>0</v>
      </c>
      <c r="X31" s="20">
        <f>SUM(X25:X30)</f>
        <v>689.51</v>
      </c>
      <c r="Y31" s="20">
        <v>0</v>
      </c>
      <c r="Z31" s="20">
        <v>80.47</v>
      </c>
      <c r="AA31" s="20">
        <v>79.34</v>
      </c>
      <c r="AB31" s="20">
        <v>497085.38</v>
      </c>
      <c r="AC31" s="20">
        <v>1468483.05</v>
      </c>
      <c r="AD31" s="20">
        <v>967772.03</v>
      </c>
      <c r="AE31" s="20">
        <v>562.23</v>
      </c>
      <c r="AF31" s="20">
        <v>891536.18</v>
      </c>
      <c r="AG31" s="20">
        <f>SUM(AG25:AG30)</f>
        <v>520.21</v>
      </c>
      <c r="AH31" s="20">
        <f>SUM(AH25:AH30)</f>
        <v>501582.09</v>
      </c>
      <c r="AI31" s="20">
        <v>32.78</v>
      </c>
      <c r="AJ31" s="20">
        <v>22.96</v>
      </c>
      <c r="AK31" s="20">
        <v>5.01</v>
      </c>
      <c r="AL31" s="20">
        <v>8.94</v>
      </c>
      <c r="AM31" s="20">
        <v>6.74</v>
      </c>
      <c r="AN31" s="20">
        <v>7.08</v>
      </c>
      <c r="AO31" s="20">
        <v>0</v>
      </c>
      <c r="AP31" s="20">
        <f>SUM(AP25:AP30)</f>
        <v>11.74</v>
      </c>
      <c r="AQ31" s="20">
        <f>SUM(AQ25:AQ30)</f>
        <v>15.08</v>
      </c>
      <c r="AR31" s="20">
        <v>0</v>
      </c>
      <c r="AS31" s="20">
        <v>0</v>
      </c>
      <c r="AT31" s="20">
        <v>158</v>
      </c>
      <c r="AU31" s="20">
        <v>190</v>
      </c>
      <c r="AV31" s="20">
        <v>201.93</v>
      </c>
      <c r="AW31" s="20">
        <v>198</v>
      </c>
      <c r="AX31" s="20">
        <v>0</v>
      </c>
      <c r="AY31" s="20">
        <f>SUM(AY25:AY30)</f>
        <v>224.14</v>
      </c>
      <c r="AZ31" s="20">
        <v>0</v>
      </c>
      <c r="BA31" s="20">
        <v>0</v>
      </c>
      <c r="BB31" s="20">
        <v>3.4299999999999997</v>
      </c>
      <c r="BC31" s="20">
        <v>6.2500000000000009</v>
      </c>
      <c r="BD31" s="20">
        <v>1.603</v>
      </c>
      <c r="BE31" s="20">
        <v>5.95</v>
      </c>
      <c r="BF31" s="20">
        <f>SUM(BF25:BF30)</f>
        <v>18.992600000000003</v>
      </c>
      <c r="BG31" s="20">
        <v>0</v>
      </c>
      <c r="BH31" s="20">
        <f>SUM(BH25:BH30)</f>
        <v>1.7</v>
      </c>
      <c r="BI31" s="20">
        <v>0</v>
      </c>
    </row>
    <row r="32" spans="1:61" x14ac:dyDescent="0.25">
      <c r="A32" s="9"/>
      <c r="B32" s="131" t="s">
        <v>271</v>
      </c>
      <c r="C32" s="131"/>
    </row>
    <row r="33" spans="1:54" x14ac:dyDescent="0.25">
      <c r="A33" s="9"/>
      <c r="B33" s="9"/>
      <c r="C33" s="32"/>
    </row>
    <row r="34" spans="1:54" ht="12.75" x14ac:dyDescent="0.25">
      <c r="B34" s="153" t="s">
        <v>272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5"/>
    </row>
    <row r="35" spans="1:54" x14ac:dyDescent="0.2">
      <c r="B35" s="38" t="s">
        <v>1</v>
      </c>
      <c r="C35" s="30" t="s">
        <v>2</v>
      </c>
      <c r="D35" s="141" t="s">
        <v>3</v>
      </c>
      <c r="E35" s="141"/>
      <c r="F35" s="141"/>
      <c r="G35" s="141"/>
      <c r="H35" s="141"/>
      <c r="I35" s="141"/>
      <c r="J35" s="141"/>
      <c r="K35" s="141" t="s">
        <v>39</v>
      </c>
      <c r="L35" s="141"/>
      <c r="M35" s="141"/>
      <c r="N35" s="141"/>
      <c r="O35" s="141"/>
      <c r="P35" s="141" t="s">
        <v>5</v>
      </c>
      <c r="Q35" s="141"/>
      <c r="R35" s="141"/>
      <c r="S35" s="141"/>
      <c r="T35" s="141"/>
      <c r="U35" s="141"/>
      <c r="V35" s="141"/>
      <c r="W35" s="141" t="s">
        <v>6</v>
      </c>
      <c r="X35" s="141"/>
      <c r="Y35" s="141"/>
      <c r="Z35" s="141"/>
      <c r="AA35" s="141"/>
      <c r="AB35" s="141"/>
      <c r="AC35" s="141"/>
      <c r="AD35" s="141" t="s">
        <v>7</v>
      </c>
      <c r="AE35" s="141"/>
      <c r="AF35" s="141"/>
      <c r="AG35" s="141"/>
      <c r="AH35" s="141"/>
      <c r="AI35" s="141"/>
      <c r="AJ35" s="141"/>
      <c r="AK35" s="141" t="s">
        <v>115</v>
      </c>
      <c r="AL35" s="141"/>
      <c r="AM35" s="141"/>
      <c r="AN35" s="141"/>
      <c r="AO35" s="141"/>
      <c r="AP35" s="141"/>
      <c r="AQ35" s="141"/>
      <c r="AR35" s="141" t="s">
        <v>9</v>
      </c>
      <c r="AS35" s="141"/>
      <c r="AT35" s="141"/>
      <c r="AU35" s="141"/>
      <c r="AV35" s="141"/>
      <c r="AW35" s="141"/>
      <c r="AX35" s="141"/>
    </row>
    <row r="36" spans="1:54" x14ac:dyDescent="0.2">
      <c r="B36" s="39" t="s">
        <v>12</v>
      </c>
      <c r="C36" s="27" t="s">
        <v>13</v>
      </c>
      <c r="D36" s="16">
        <v>2018</v>
      </c>
      <c r="E36" s="16">
        <v>2019</v>
      </c>
      <c r="F36" s="16">
        <v>2020</v>
      </c>
      <c r="G36" s="16">
        <v>2021</v>
      </c>
      <c r="H36" s="16">
        <v>2022</v>
      </c>
      <c r="I36" s="16">
        <v>2023</v>
      </c>
      <c r="J36" s="16">
        <v>2024</v>
      </c>
      <c r="K36" s="16">
        <v>2020</v>
      </c>
      <c r="L36" s="16">
        <v>2021</v>
      </c>
      <c r="M36" s="16">
        <v>2022</v>
      </c>
      <c r="N36" s="16">
        <v>2023</v>
      </c>
      <c r="O36" s="16">
        <v>2024</v>
      </c>
      <c r="P36" s="16">
        <v>2018</v>
      </c>
      <c r="Q36" s="16">
        <v>2019</v>
      </c>
      <c r="R36" s="16">
        <v>2020</v>
      </c>
      <c r="S36" s="16">
        <v>2021</v>
      </c>
      <c r="T36" s="16">
        <v>2022</v>
      </c>
      <c r="U36" s="16">
        <v>2023</v>
      </c>
      <c r="V36" s="16">
        <v>2024</v>
      </c>
      <c r="W36" s="16">
        <v>2018</v>
      </c>
      <c r="X36" s="16">
        <v>2019</v>
      </c>
      <c r="Y36" s="16">
        <v>2020</v>
      </c>
      <c r="Z36" s="16">
        <v>2021</v>
      </c>
      <c r="AA36" s="16">
        <v>2022</v>
      </c>
      <c r="AB36" s="16">
        <v>2023</v>
      </c>
      <c r="AC36" s="16">
        <v>2024</v>
      </c>
      <c r="AD36" s="16">
        <v>2018</v>
      </c>
      <c r="AE36" s="16">
        <v>2019</v>
      </c>
      <c r="AF36" s="16">
        <v>2020</v>
      </c>
      <c r="AG36" s="16">
        <v>2021</v>
      </c>
      <c r="AH36" s="16">
        <v>2022</v>
      </c>
      <c r="AI36" s="16">
        <v>2023</v>
      </c>
      <c r="AJ36" s="16">
        <v>2024</v>
      </c>
      <c r="AK36" s="16">
        <v>2018</v>
      </c>
      <c r="AL36" s="16">
        <v>2019</v>
      </c>
      <c r="AM36" s="16">
        <v>2020</v>
      </c>
      <c r="AN36" s="16">
        <v>2021</v>
      </c>
      <c r="AO36" s="16">
        <v>2022</v>
      </c>
      <c r="AP36" s="16">
        <v>2023</v>
      </c>
      <c r="AQ36" s="16">
        <v>2024</v>
      </c>
      <c r="AR36" s="16">
        <v>2018</v>
      </c>
      <c r="AS36" s="16">
        <v>2019</v>
      </c>
      <c r="AT36" s="16">
        <v>2020</v>
      </c>
      <c r="AU36" s="16">
        <v>2021</v>
      </c>
      <c r="AV36" s="16">
        <v>2022</v>
      </c>
      <c r="AW36" s="16">
        <v>2023</v>
      </c>
      <c r="AX36" s="16">
        <v>2024</v>
      </c>
      <c r="AY36" s="66"/>
      <c r="AZ36" s="66"/>
      <c r="BA36" s="66"/>
      <c r="BB36" s="66"/>
    </row>
    <row r="37" spans="1:54" x14ac:dyDescent="0.2">
      <c r="B37" s="40" t="s">
        <v>273</v>
      </c>
      <c r="C37" s="28" t="s">
        <v>274</v>
      </c>
      <c r="D37" s="6">
        <v>1573.6</v>
      </c>
      <c r="E37" s="6">
        <v>3599</v>
      </c>
      <c r="F37" s="6">
        <v>30.38</v>
      </c>
      <c r="G37" s="6">
        <v>185.38</v>
      </c>
      <c r="H37" s="6">
        <v>5.66</v>
      </c>
      <c r="I37" s="6">
        <v>4.88</v>
      </c>
      <c r="J37" s="49">
        <v>19.66</v>
      </c>
      <c r="K37" s="6" t="s">
        <v>78</v>
      </c>
      <c r="L37" s="6">
        <v>2423.44</v>
      </c>
      <c r="M37" s="6">
        <v>3232.52</v>
      </c>
      <c r="N37" s="6">
        <v>3007.43</v>
      </c>
      <c r="O37" s="49">
        <v>2495.9</v>
      </c>
      <c r="P37" s="6">
        <v>139925.4</v>
      </c>
      <c r="Q37" s="6">
        <v>157440</v>
      </c>
      <c r="R37" s="6">
        <v>16923.150000000001</v>
      </c>
      <c r="S37" s="6">
        <v>225894.55</v>
      </c>
      <c r="T37" s="6">
        <v>184295.13</v>
      </c>
      <c r="U37" s="6">
        <v>324462.88</v>
      </c>
      <c r="V37" s="49">
        <v>181381.42</v>
      </c>
      <c r="W37" s="6" t="s">
        <v>202</v>
      </c>
      <c r="X37" s="6">
        <v>16289.9</v>
      </c>
      <c r="Y37" s="6">
        <v>14046.9</v>
      </c>
      <c r="Z37" s="6">
        <v>18455.8</v>
      </c>
      <c r="AA37" s="6">
        <v>18741.29</v>
      </c>
      <c r="AB37" s="6">
        <v>16721.47</v>
      </c>
      <c r="AC37" s="49">
        <v>16663.810000000001</v>
      </c>
      <c r="AD37" s="6">
        <v>1733.1</v>
      </c>
      <c r="AE37" s="6">
        <v>2244</v>
      </c>
      <c r="AF37" s="6">
        <v>2008.1</v>
      </c>
      <c r="AG37" s="6">
        <v>4353.5</v>
      </c>
      <c r="AH37" s="6">
        <v>2301.16</v>
      </c>
      <c r="AI37" s="6">
        <v>2373.08</v>
      </c>
      <c r="AJ37" s="49">
        <v>11143.62</v>
      </c>
      <c r="AK37" s="6" t="s">
        <v>202</v>
      </c>
      <c r="AL37" s="6" t="s">
        <v>202</v>
      </c>
      <c r="AM37" s="6" t="s">
        <v>202</v>
      </c>
      <c r="AN37" s="6">
        <v>103716.6</v>
      </c>
      <c r="AO37" s="6">
        <v>103821.1</v>
      </c>
      <c r="AP37" s="6">
        <v>5192.55</v>
      </c>
      <c r="AQ37" s="49">
        <v>104027.52</v>
      </c>
      <c r="AR37" s="6" t="s">
        <v>202</v>
      </c>
      <c r="AS37" s="6">
        <v>466.5</v>
      </c>
      <c r="AT37" s="6" t="s">
        <v>202</v>
      </c>
      <c r="AU37" s="6">
        <v>127.5</v>
      </c>
      <c r="AV37" s="6">
        <v>33.5</v>
      </c>
      <c r="AW37" s="6">
        <v>332.62</v>
      </c>
      <c r="AX37" s="49">
        <v>428.42</v>
      </c>
      <c r="AY37" s="65"/>
      <c r="AZ37" s="65"/>
      <c r="BA37" s="65"/>
      <c r="BB37" s="65"/>
    </row>
    <row r="38" spans="1:54" x14ac:dyDescent="0.2">
      <c r="B38" s="40" t="s">
        <v>275</v>
      </c>
      <c r="C38" s="28" t="s">
        <v>276</v>
      </c>
      <c r="D38" s="6">
        <v>78.5</v>
      </c>
      <c r="E38" s="6">
        <v>89.8</v>
      </c>
      <c r="F38" s="6">
        <v>93.65</v>
      </c>
      <c r="G38" s="6">
        <v>68.34</v>
      </c>
      <c r="H38" s="6">
        <v>60.95</v>
      </c>
      <c r="I38" s="6">
        <v>135.01</v>
      </c>
      <c r="J38" s="49">
        <v>239.12</v>
      </c>
      <c r="K38" s="6">
        <v>109.4</v>
      </c>
      <c r="L38" s="6">
        <v>37.979999999999997</v>
      </c>
      <c r="M38" s="6">
        <v>32.96</v>
      </c>
      <c r="N38" s="6">
        <v>132.69</v>
      </c>
      <c r="O38" s="49">
        <v>65.290000000000006</v>
      </c>
      <c r="P38" s="6">
        <v>317.10000000000002</v>
      </c>
      <c r="Q38" s="6">
        <v>512.29999999999995</v>
      </c>
      <c r="R38" s="6">
        <v>592</v>
      </c>
      <c r="S38" s="6">
        <v>406.08</v>
      </c>
      <c r="T38" s="6">
        <v>352.33</v>
      </c>
      <c r="U38" s="6">
        <v>556.89</v>
      </c>
      <c r="V38" s="49">
        <v>550.58000000000004</v>
      </c>
      <c r="W38" s="6" t="s">
        <v>202</v>
      </c>
      <c r="X38" s="6">
        <v>536.6</v>
      </c>
      <c r="Y38" s="6">
        <v>469.7</v>
      </c>
      <c r="Z38" s="6">
        <v>494.4</v>
      </c>
      <c r="AA38" s="6">
        <v>593.52</v>
      </c>
      <c r="AB38" s="6">
        <v>612.04999999999995</v>
      </c>
      <c r="AC38" s="49">
        <v>573.23</v>
      </c>
      <c r="AD38" s="6">
        <v>162.9</v>
      </c>
      <c r="AE38" s="6">
        <v>142.5</v>
      </c>
      <c r="AF38" s="6">
        <v>127.3</v>
      </c>
      <c r="AG38" s="6">
        <v>116.8</v>
      </c>
      <c r="AH38" s="6">
        <v>137.19999999999999</v>
      </c>
      <c r="AI38" s="6">
        <v>152.84</v>
      </c>
      <c r="AJ38" s="49">
        <v>125.1</v>
      </c>
      <c r="AK38" s="6" t="s">
        <v>202</v>
      </c>
      <c r="AL38" s="6" t="s">
        <v>202</v>
      </c>
      <c r="AM38" s="6" t="s">
        <v>202</v>
      </c>
      <c r="AN38" s="6">
        <v>109.6</v>
      </c>
      <c r="AO38" s="6">
        <v>100.29</v>
      </c>
      <c r="AP38" s="6">
        <v>34669.65</v>
      </c>
      <c r="AQ38" s="49">
        <v>2813.8</v>
      </c>
      <c r="AR38" s="6" t="s">
        <v>202</v>
      </c>
      <c r="AS38" s="6">
        <v>1062.8</v>
      </c>
      <c r="AT38" s="6">
        <v>109.4</v>
      </c>
      <c r="AU38" s="6">
        <v>831.6</v>
      </c>
      <c r="AV38" s="6">
        <v>736.09</v>
      </c>
      <c r="AW38" s="6">
        <v>348.94</v>
      </c>
      <c r="AX38" s="49">
        <v>707.68</v>
      </c>
      <c r="AY38" s="65"/>
      <c r="AZ38" s="65"/>
      <c r="BA38" s="65"/>
      <c r="BB38" s="65"/>
    </row>
    <row r="39" spans="1:54" x14ac:dyDescent="0.2">
      <c r="B39" s="40" t="s">
        <v>277</v>
      </c>
      <c r="C39" s="28" t="s">
        <v>278</v>
      </c>
      <c r="D39" s="6">
        <v>615.20000000000005</v>
      </c>
      <c r="E39" s="6">
        <v>513.4</v>
      </c>
      <c r="F39" s="6">
        <v>38.020000000000003</v>
      </c>
      <c r="G39" s="6">
        <v>42.21</v>
      </c>
      <c r="H39" s="6">
        <v>181.11</v>
      </c>
      <c r="I39" s="6">
        <v>138.22999999999999</v>
      </c>
      <c r="J39" s="49">
        <v>565.04</v>
      </c>
      <c r="K39" s="6" t="s">
        <v>78</v>
      </c>
      <c r="L39" s="6">
        <v>79.27</v>
      </c>
      <c r="M39" s="6">
        <v>556.91999999999996</v>
      </c>
      <c r="N39" s="6">
        <v>701.52</v>
      </c>
      <c r="O39" s="49">
        <v>4320.6499999999996</v>
      </c>
      <c r="P39" s="6">
        <v>210.4</v>
      </c>
      <c r="Q39" s="6">
        <v>226</v>
      </c>
      <c r="R39" s="6">
        <v>54.1</v>
      </c>
      <c r="S39" s="6">
        <v>12853.43</v>
      </c>
      <c r="T39" s="6">
        <v>6847.21</v>
      </c>
      <c r="U39" s="6">
        <v>11277.28</v>
      </c>
      <c r="V39" s="49">
        <v>11287735.960000001</v>
      </c>
      <c r="W39" s="6" t="s">
        <v>202</v>
      </c>
      <c r="X39" s="6">
        <v>1289.4000000000001</v>
      </c>
      <c r="Y39" s="6">
        <v>178.7</v>
      </c>
      <c r="Z39" s="6">
        <v>3348.5</v>
      </c>
      <c r="AA39" s="6">
        <v>3803.51</v>
      </c>
      <c r="AB39" s="6">
        <v>4631.97</v>
      </c>
      <c r="AC39" s="49">
        <v>4485338.6100000003</v>
      </c>
      <c r="AD39" s="6">
        <v>202.1</v>
      </c>
      <c r="AE39" s="6">
        <v>22</v>
      </c>
      <c r="AF39" s="6">
        <v>0.2</v>
      </c>
      <c r="AG39" s="6">
        <v>2.8</v>
      </c>
      <c r="AH39" s="6">
        <v>3.25</v>
      </c>
      <c r="AI39" s="6">
        <v>0.01</v>
      </c>
      <c r="AJ39" s="49">
        <v>604839.74</v>
      </c>
      <c r="AK39" s="6" t="s">
        <v>202</v>
      </c>
      <c r="AL39" s="6" t="s">
        <v>202</v>
      </c>
      <c r="AM39" s="6" t="s">
        <v>202</v>
      </c>
      <c r="AN39" s="6">
        <v>2.9</v>
      </c>
      <c r="AO39" s="6">
        <v>5.17</v>
      </c>
      <c r="AP39" s="6">
        <v>301.7</v>
      </c>
      <c r="AQ39" s="49">
        <v>197272.58</v>
      </c>
      <c r="AR39" s="6" t="s">
        <v>202</v>
      </c>
      <c r="AS39" s="6">
        <v>476.7</v>
      </c>
      <c r="AT39" s="6" t="s">
        <v>202</v>
      </c>
      <c r="AU39" s="6">
        <v>368.7</v>
      </c>
      <c r="AV39" s="6">
        <v>371.43</v>
      </c>
      <c r="AW39" s="6">
        <v>319.51</v>
      </c>
      <c r="AX39" s="49">
        <v>2872.84</v>
      </c>
      <c r="AY39" s="65"/>
      <c r="AZ39" s="65"/>
      <c r="BA39" s="65"/>
      <c r="BB39" s="65"/>
    </row>
    <row r="40" spans="1:54" x14ac:dyDescent="0.2">
      <c r="B40" s="41" t="s">
        <v>279</v>
      </c>
      <c r="C40" s="33" t="s">
        <v>280</v>
      </c>
      <c r="D40" s="20">
        <v>2267.3000000000002</v>
      </c>
      <c r="E40" s="20">
        <v>4202.2</v>
      </c>
      <c r="F40" s="20">
        <v>162.05000000000001</v>
      </c>
      <c r="G40" s="20">
        <v>295.93</v>
      </c>
      <c r="H40" s="20">
        <v>247.72</v>
      </c>
      <c r="I40" s="20">
        <v>278.12</v>
      </c>
      <c r="J40" s="20">
        <f>SUM(J37:J39)</f>
        <v>823.81999999999994</v>
      </c>
      <c r="K40" s="20">
        <v>109.4</v>
      </c>
      <c r="L40" s="20">
        <f>SUM(L37:L39)</f>
        <v>2540.69</v>
      </c>
      <c r="M40" s="20">
        <f t="shared" ref="M40:O40" si="1">SUM(M37:M39)</f>
        <v>3822.4</v>
      </c>
      <c r="N40" s="20">
        <f t="shared" si="1"/>
        <v>3841.64</v>
      </c>
      <c r="O40" s="20">
        <f t="shared" si="1"/>
        <v>6881.84</v>
      </c>
      <c r="P40" s="20">
        <v>140452.9</v>
      </c>
      <c r="Q40" s="20">
        <v>158178.29999999999</v>
      </c>
      <c r="R40" s="20">
        <v>117569.27</v>
      </c>
      <c r="S40" s="20">
        <f>SUM(S37:S39)</f>
        <v>239154.05999999997</v>
      </c>
      <c r="T40" s="20">
        <f t="shared" ref="T40:V40" si="2">SUM(T37:T39)</f>
        <v>191494.66999999998</v>
      </c>
      <c r="U40" s="20">
        <f t="shared" si="2"/>
        <v>336297.05000000005</v>
      </c>
      <c r="V40" s="20">
        <f t="shared" si="2"/>
        <v>11469667.960000001</v>
      </c>
      <c r="W40" s="20">
        <v>0</v>
      </c>
      <c r="X40" s="20">
        <v>18115.900000000001</v>
      </c>
      <c r="Y40" s="20">
        <v>14695.300000000001</v>
      </c>
      <c r="Z40" s="20">
        <f>SUM(Z37:Z39)</f>
        <v>22298.7</v>
      </c>
      <c r="AA40" s="20">
        <f t="shared" ref="AA40:AC40" si="3">SUM(AA37:AA39)</f>
        <v>23138.32</v>
      </c>
      <c r="AB40" s="20">
        <f t="shared" si="3"/>
        <v>21965.49</v>
      </c>
      <c r="AC40" s="20">
        <f t="shared" si="3"/>
        <v>4502575.6500000004</v>
      </c>
      <c r="AD40" s="20">
        <v>2098.1</v>
      </c>
      <c r="AE40" s="20">
        <v>2408.5</v>
      </c>
      <c r="AF40" s="20">
        <v>2135.6</v>
      </c>
      <c r="AG40" s="20">
        <v>4473.1000000000004</v>
      </c>
      <c r="AH40" s="20">
        <v>2441.6099999999997</v>
      </c>
      <c r="AI40" s="20">
        <v>2525.9299999999998</v>
      </c>
      <c r="AJ40" s="20">
        <f>SUM(AJ37:AJ39)</f>
        <v>616108.46</v>
      </c>
      <c r="AK40" s="20" t="s">
        <v>202</v>
      </c>
      <c r="AL40" s="20" t="s">
        <v>202</v>
      </c>
      <c r="AM40" s="20" t="s">
        <v>202</v>
      </c>
      <c r="AN40" s="20">
        <v>103829.1</v>
      </c>
      <c r="AO40" s="20">
        <v>103926.56</v>
      </c>
      <c r="AP40" s="20">
        <v>140163.9</v>
      </c>
      <c r="AQ40" s="20">
        <f>SUM(AQ37:AQ39)</f>
        <v>304113.90000000002</v>
      </c>
      <c r="AR40" s="20" t="s">
        <v>202</v>
      </c>
      <c r="AS40" s="20">
        <v>2006</v>
      </c>
      <c r="AT40" s="20">
        <v>109.4</v>
      </c>
      <c r="AU40" s="20">
        <v>1327.8</v>
      </c>
      <c r="AV40" s="20">
        <v>1141</v>
      </c>
      <c r="AW40" s="20">
        <v>1001.07</v>
      </c>
      <c r="AX40" s="20">
        <f>SUM(AX37:AX39)</f>
        <v>4008.94</v>
      </c>
      <c r="AY40" s="65"/>
      <c r="AZ40" s="65"/>
      <c r="BA40" s="65"/>
      <c r="BB40" s="65"/>
    </row>
    <row r="41" spans="1:54" ht="51" customHeight="1" x14ac:dyDescent="0.25">
      <c r="B41" s="160" t="s">
        <v>281</v>
      </c>
      <c r="C41" s="16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</row>
    <row r="42" spans="1:54" x14ac:dyDescent="0.25">
      <c r="B42" s="5"/>
      <c r="C42" s="34"/>
    </row>
    <row r="43" spans="1:54" ht="12.75" x14ac:dyDescent="0.25">
      <c r="B43" s="138" t="s">
        <v>282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40"/>
    </row>
    <row r="44" spans="1:54" x14ac:dyDescent="0.2">
      <c r="B44" s="38" t="s">
        <v>1</v>
      </c>
      <c r="C44" s="30" t="s">
        <v>2</v>
      </c>
      <c r="D44" s="141" t="s">
        <v>3</v>
      </c>
      <c r="E44" s="141"/>
      <c r="F44" s="141"/>
      <c r="G44" s="141"/>
      <c r="H44" s="141"/>
      <c r="I44" s="141"/>
      <c r="J44" s="141" t="s">
        <v>39</v>
      </c>
      <c r="K44" s="141"/>
      <c r="L44" s="141"/>
      <c r="M44" s="141"/>
      <c r="N44" s="141"/>
      <c r="O44" s="141" t="s">
        <v>5</v>
      </c>
      <c r="P44" s="141"/>
      <c r="Q44" s="141"/>
      <c r="R44" s="141"/>
      <c r="S44" s="141"/>
      <c r="T44" s="141"/>
      <c r="U44" s="141" t="s">
        <v>6</v>
      </c>
      <c r="V44" s="141"/>
      <c r="W44" s="141"/>
      <c r="X44" s="141"/>
      <c r="Y44" s="141"/>
      <c r="Z44" s="141"/>
    </row>
    <row r="45" spans="1:54" x14ac:dyDescent="0.2">
      <c r="B45" s="39" t="s">
        <v>12</v>
      </c>
      <c r="C45" s="27" t="s">
        <v>13</v>
      </c>
      <c r="D45" s="16">
        <v>2019</v>
      </c>
      <c r="E45" s="16">
        <v>2020</v>
      </c>
      <c r="F45" s="16">
        <v>2021</v>
      </c>
      <c r="G45" s="16">
        <v>2022</v>
      </c>
      <c r="H45" s="16">
        <v>2023</v>
      </c>
      <c r="I45" s="16">
        <v>2024</v>
      </c>
      <c r="J45" s="16">
        <v>2020</v>
      </c>
      <c r="K45" s="16">
        <v>2021</v>
      </c>
      <c r="L45" s="16">
        <v>2022</v>
      </c>
      <c r="M45" s="16">
        <v>2023</v>
      </c>
      <c r="N45" s="16">
        <v>2024</v>
      </c>
      <c r="O45" s="16">
        <v>2019</v>
      </c>
      <c r="P45" s="16">
        <v>2020</v>
      </c>
      <c r="Q45" s="16">
        <v>2021</v>
      </c>
      <c r="R45" s="16">
        <v>2022</v>
      </c>
      <c r="S45" s="16">
        <v>2023</v>
      </c>
      <c r="T45" s="16">
        <v>2024</v>
      </c>
      <c r="U45" s="16">
        <v>2019</v>
      </c>
      <c r="V45" s="16">
        <v>2020</v>
      </c>
      <c r="W45" s="16">
        <v>2021</v>
      </c>
      <c r="X45" s="16">
        <v>2022</v>
      </c>
      <c r="Y45" s="16">
        <v>2023</v>
      </c>
      <c r="Z45" s="16">
        <v>2024</v>
      </c>
    </row>
    <row r="46" spans="1:54" x14ac:dyDescent="0.2">
      <c r="B46" s="84" t="s">
        <v>283</v>
      </c>
      <c r="C46" s="35" t="s">
        <v>284</v>
      </c>
      <c r="D46" s="6">
        <v>2268</v>
      </c>
      <c r="E46" s="6">
        <v>162.05000000000001</v>
      </c>
      <c r="F46" s="6">
        <v>295.93</v>
      </c>
      <c r="G46" s="15">
        <v>247.72</v>
      </c>
      <c r="H46" s="15">
        <v>278.12</v>
      </c>
      <c r="I46" s="50">
        <v>824</v>
      </c>
      <c r="J46" s="14">
        <v>3046</v>
      </c>
      <c r="K46" s="14">
        <v>2541</v>
      </c>
      <c r="L46" s="14">
        <v>3822</v>
      </c>
      <c r="M46" s="14">
        <v>3842</v>
      </c>
      <c r="N46" s="14">
        <v>2562</v>
      </c>
      <c r="O46" s="6">
        <v>42000</v>
      </c>
      <c r="P46" s="6">
        <v>15818</v>
      </c>
      <c r="Q46" s="6">
        <v>80941</v>
      </c>
      <c r="R46" s="6">
        <v>80709</v>
      </c>
      <c r="S46" s="14">
        <v>132568</v>
      </c>
      <c r="T46" s="50">
        <v>4763.1499999999996</v>
      </c>
      <c r="U46" s="6" t="s">
        <v>285</v>
      </c>
      <c r="V46" s="6">
        <v>1200</v>
      </c>
      <c r="W46" s="6">
        <v>1280</v>
      </c>
      <c r="X46" s="6">
        <v>3320</v>
      </c>
      <c r="Y46" s="6">
        <v>3320</v>
      </c>
      <c r="Z46" s="6">
        <v>3319.99</v>
      </c>
    </row>
    <row r="47" spans="1:54" x14ac:dyDescent="0.25">
      <c r="B47" s="5"/>
      <c r="C47" s="34"/>
    </row>
    <row r="48" spans="1:54" ht="12.75" x14ac:dyDescent="0.25">
      <c r="B48" s="134" t="s">
        <v>286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2:31" x14ac:dyDescent="0.2">
      <c r="B49" s="23" t="s">
        <v>1</v>
      </c>
      <c r="C49" s="30" t="s">
        <v>2</v>
      </c>
      <c r="D49" s="128" t="s">
        <v>3</v>
      </c>
      <c r="E49" s="129"/>
      <c r="F49" s="129"/>
      <c r="G49" s="129"/>
      <c r="H49" s="128" t="s">
        <v>39</v>
      </c>
      <c r="I49" s="130"/>
      <c r="J49" s="128" t="s">
        <v>5</v>
      </c>
      <c r="K49" s="129"/>
      <c r="L49" s="129"/>
      <c r="M49" s="130"/>
      <c r="N49" s="128" t="s">
        <v>6</v>
      </c>
      <c r="O49" s="129"/>
      <c r="P49" s="129"/>
      <c r="Q49" s="130"/>
      <c r="R49" s="128" t="s">
        <v>7</v>
      </c>
      <c r="S49" s="129"/>
      <c r="T49" s="129"/>
      <c r="U49" s="130"/>
      <c r="V49" s="128" t="s">
        <v>8</v>
      </c>
      <c r="W49" s="129"/>
      <c r="X49" s="129"/>
      <c r="Y49" s="130"/>
      <c r="Z49" s="128" t="s">
        <v>9</v>
      </c>
      <c r="AA49" s="129"/>
      <c r="AB49" s="129"/>
      <c r="AC49" s="130"/>
      <c r="AD49" s="82"/>
      <c r="AE49" s="66"/>
    </row>
    <row r="50" spans="2:31" x14ac:dyDescent="0.2">
      <c r="B50" s="24" t="s">
        <v>12</v>
      </c>
      <c r="C50" s="27" t="s">
        <v>13</v>
      </c>
      <c r="D50" s="16">
        <v>2021</v>
      </c>
      <c r="E50" s="16">
        <v>2022</v>
      </c>
      <c r="F50" s="16">
        <v>2023</v>
      </c>
      <c r="G50" s="16">
        <v>2024</v>
      </c>
      <c r="H50" s="16">
        <v>2023</v>
      </c>
      <c r="I50" s="16">
        <v>2024</v>
      </c>
      <c r="J50" s="16">
        <v>2021</v>
      </c>
      <c r="K50" s="16">
        <v>2022</v>
      </c>
      <c r="L50" s="16">
        <v>2023</v>
      </c>
      <c r="M50" s="16">
        <v>2024</v>
      </c>
      <c r="N50" s="16">
        <v>2021</v>
      </c>
      <c r="O50" s="16">
        <v>2022</v>
      </c>
      <c r="P50" s="16">
        <v>2023</v>
      </c>
      <c r="Q50" s="16">
        <v>2024</v>
      </c>
      <c r="R50" s="16">
        <v>2021</v>
      </c>
      <c r="S50" s="16">
        <v>2022</v>
      </c>
      <c r="T50" s="16">
        <v>2023</v>
      </c>
      <c r="U50" s="16">
        <v>2024</v>
      </c>
      <c r="V50" s="16">
        <v>2021</v>
      </c>
      <c r="W50" s="16">
        <v>2022</v>
      </c>
      <c r="X50" s="16">
        <v>2023</v>
      </c>
      <c r="Y50" s="16">
        <v>2024</v>
      </c>
      <c r="Z50" s="16">
        <v>2021</v>
      </c>
      <c r="AA50" s="16">
        <v>2022</v>
      </c>
      <c r="AB50" s="16">
        <v>2023</v>
      </c>
      <c r="AC50" s="16">
        <v>2024</v>
      </c>
    </row>
    <row r="51" spans="2:31" x14ac:dyDescent="0.2">
      <c r="B51" s="25" t="s">
        <v>287</v>
      </c>
      <c r="C51" s="28" t="s">
        <v>288</v>
      </c>
      <c r="D51" s="14">
        <v>1</v>
      </c>
      <c r="E51" s="14">
        <v>1</v>
      </c>
      <c r="F51" s="14">
        <v>0</v>
      </c>
      <c r="G51" s="67" t="s">
        <v>78</v>
      </c>
      <c r="H51" s="14">
        <v>5</v>
      </c>
      <c r="I51" s="67" t="s">
        <v>78</v>
      </c>
      <c r="J51" s="14">
        <v>0</v>
      </c>
      <c r="K51" s="14">
        <v>13</v>
      </c>
      <c r="L51" s="14">
        <v>13</v>
      </c>
      <c r="M51" s="67" t="s">
        <v>78</v>
      </c>
      <c r="N51" s="14">
        <v>0</v>
      </c>
      <c r="O51" s="14">
        <v>0</v>
      </c>
      <c r="P51" s="14">
        <v>0</v>
      </c>
      <c r="Q51" s="67" t="s">
        <v>78</v>
      </c>
      <c r="R51" s="14">
        <v>0</v>
      </c>
      <c r="S51" s="14">
        <v>1</v>
      </c>
      <c r="T51" s="14">
        <v>1</v>
      </c>
      <c r="U51" s="67" t="s">
        <v>78</v>
      </c>
      <c r="V51" s="14">
        <v>0</v>
      </c>
      <c r="W51" s="14">
        <v>0</v>
      </c>
      <c r="X51" s="14">
        <v>0</v>
      </c>
      <c r="Y51" s="67" t="s">
        <v>78</v>
      </c>
      <c r="Z51" s="14">
        <v>0</v>
      </c>
      <c r="AA51" s="14">
        <v>1</v>
      </c>
      <c r="AB51" s="14">
        <v>1</v>
      </c>
      <c r="AC51" s="67" t="s">
        <v>78</v>
      </c>
    </row>
    <row r="52" spans="2:31" x14ac:dyDescent="0.2">
      <c r="B52" s="25" t="s">
        <v>289</v>
      </c>
      <c r="C52" s="28" t="s">
        <v>290</v>
      </c>
      <c r="D52" s="14">
        <v>5</v>
      </c>
      <c r="E52" s="14">
        <v>42</v>
      </c>
      <c r="F52" s="14">
        <v>0</v>
      </c>
      <c r="G52" s="67" t="s">
        <v>78</v>
      </c>
      <c r="H52" s="14">
        <v>5</v>
      </c>
      <c r="I52" s="67" t="s">
        <v>78</v>
      </c>
      <c r="J52" s="14">
        <v>7</v>
      </c>
      <c r="K52" s="14">
        <v>136</v>
      </c>
      <c r="L52" s="14">
        <v>136</v>
      </c>
      <c r="M52" s="67" t="s">
        <v>78</v>
      </c>
      <c r="N52" s="14">
        <v>0</v>
      </c>
      <c r="O52" s="14">
        <v>0</v>
      </c>
      <c r="P52" s="14">
        <v>0</v>
      </c>
      <c r="Q52" s="67" t="s">
        <v>78</v>
      </c>
      <c r="R52" s="14">
        <v>25</v>
      </c>
      <c r="S52" s="14">
        <v>0</v>
      </c>
      <c r="T52" s="14">
        <v>0</v>
      </c>
      <c r="U52" s="67" t="s">
        <v>78</v>
      </c>
      <c r="V52" s="14">
        <v>0</v>
      </c>
      <c r="W52" s="14">
        <v>0</v>
      </c>
      <c r="X52" s="14">
        <v>0</v>
      </c>
      <c r="Y52" s="67" t="s">
        <v>78</v>
      </c>
      <c r="Z52" s="14">
        <v>9</v>
      </c>
      <c r="AA52" s="14">
        <v>39</v>
      </c>
      <c r="AB52" s="14">
        <v>4</v>
      </c>
      <c r="AC52" s="67" t="s">
        <v>78</v>
      </c>
    </row>
    <row r="53" spans="2:31" x14ac:dyDescent="0.2">
      <c r="B53" s="25" t="s">
        <v>291</v>
      </c>
      <c r="C53" s="28" t="s">
        <v>292</v>
      </c>
      <c r="D53" s="14">
        <v>75</v>
      </c>
      <c r="E53" s="14">
        <v>19</v>
      </c>
      <c r="F53" s="14">
        <v>0</v>
      </c>
      <c r="G53" s="67" t="s">
        <v>78</v>
      </c>
      <c r="H53" s="14">
        <v>15</v>
      </c>
      <c r="I53" s="67" t="s">
        <v>78</v>
      </c>
      <c r="J53" s="14">
        <v>18</v>
      </c>
      <c r="K53" s="14">
        <v>143</v>
      </c>
      <c r="L53" s="14">
        <v>143</v>
      </c>
      <c r="M53" s="67" t="s">
        <v>78</v>
      </c>
      <c r="N53" s="14">
        <v>0</v>
      </c>
      <c r="O53" s="14">
        <v>0</v>
      </c>
      <c r="P53" s="14">
        <v>0</v>
      </c>
      <c r="Q53" s="67" t="s">
        <v>78</v>
      </c>
      <c r="R53" s="14">
        <v>0</v>
      </c>
      <c r="S53" s="14">
        <v>0</v>
      </c>
      <c r="T53" s="14">
        <v>1</v>
      </c>
      <c r="U53" s="67" t="s">
        <v>78</v>
      </c>
      <c r="V53" s="14">
        <v>0</v>
      </c>
      <c r="W53" s="14">
        <v>0</v>
      </c>
      <c r="X53" s="14">
        <v>0</v>
      </c>
      <c r="Y53" s="67" t="s">
        <v>78</v>
      </c>
      <c r="Z53" s="14">
        <v>10</v>
      </c>
      <c r="AA53" s="14">
        <v>148</v>
      </c>
      <c r="AB53" s="14">
        <v>15</v>
      </c>
      <c r="AC53" s="67" t="s">
        <v>78</v>
      </c>
    </row>
    <row r="54" spans="2:31" x14ac:dyDescent="0.2">
      <c r="B54" s="25" t="s">
        <v>293</v>
      </c>
      <c r="C54" s="28" t="s">
        <v>294</v>
      </c>
      <c r="D54" s="14">
        <v>4</v>
      </c>
      <c r="E54" s="14">
        <v>3</v>
      </c>
      <c r="F54" s="14">
        <v>0</v>
      </c>
      <c r="G54" s="67" t="s">
        <v>78</v>
      </c>
      <c r="H54" s="14">
        <v>8</v>
      </c>
      <c r="I54" s="67" t="s">
        <v>78</v>
      </c>
      <c r="J54" s="14">
        <v>8</v>
      </c>
      <c r="K54" s="14">
        <v>99</v>
      </c>
      <c r="L54" s="14">
        <v>99</v>
      </c>
      <c r="M54" s="67" t="s">
        <v>78</v>
      </c>
      <c r="N54" s="14">
        <v>0</v>
      </c>
      <c r="O54" s="14">
        <v>0</v>
      </c>
      <c r="P54" s="14">
        <v>0</v>
      </c>
      <c r="Q54" s="67" t="s">
        <v>78</v>
      </c>
      <c r="R54" s="14">
        <v>0</v>
      </c>
      <c r="S54" s="14">
        <v>0</v>
      </c>
      <c r="T54" s="14">
        <v>1</v>
      </c>
      <c r="U54" s="67" t="s">
        <v>78</v>
      </c>
      <c r="V54" s="14">
        <v>0</v>
      </c>
      <c r="W54" s="14">
        <v>0</v>
      </c>
      <c r="X54" s="14">
        <v>0</v>
      </c>
      <c r="Y54" s="67" t="s">
        <v>78</v>
      </c>
      <c r="Z54" s="14">
        <v>5</v>
      </c>
      <c r="AA54" s="14">
        <v>156</v>
      </c>
      <c r="AB54" s="14">
        <v>4</v>
      </c>
      <c r="AC54" s="67" t="s">
        <v>78</v>
      </c>
    </row>
    <row r="55" spans="2:31" x14ac:dyDescent="0.2">
      <c r="B55" s="25" t="s">
        <v>295</v>
      </c>
      <c r="C55" s="28" t="s">
        <v>296</v>
      </c>
      <c r="D55" s="14">
        <v>1089</v>
      </c>
      <c r="E55" s="14">
        <v>2379</v>
      </c>
      <c r="F55" s="14">
        <v>0</v>
      </c>
      <c r="G55" s="67" t="s">
        <v>78</v>
      </c>
      <c r="H55" s="14">
        <v>189</v>
      </c>
      <c r="I55" s="67" t="s">
        <v>78</v>
      </c>
      <c r="J55" s="14">
        <v>854</v>
      </c>
      <c r="K55" s="14">
        <v>2020</v>
      </c>
      <c r="L55" s="14">
        <v>2020</v>
      </c>
      <c r="M55" s="67" t="s">
        <v>78</v>
      </c>
      <c r="N55" s="14">
        <v>0</v>
      </c>
      <c r="O55" s="14">
        <v>0</v>
      </c>
      <c r="P55" s="14">
        <v>0</v>
      </c>
      <c r="Q55" s="67" t="s">
        <v>78</v>
      </c>
      <c r="R55" s="14">
        <v>37</v>
      </c>
      <c r="S55" s="14">
        <v>16</v>
      </c>
      <c r="T55" s="14">
        <v>59</v>
      </c>
      <c r="U55" s="67" t="s">
        <v>78</v>
      </c>
      <c r="V55" s="14">
        <v>0</v>
      </c>
      <c r="W55" s="14">
        <v>0</v>
      </c>
      <c r="X55" s="14">
        <v>0</v>
      </c>
      <c r="Y55" s="67" t="s">
        <v>78</v>
      </c>
      <c r="Z55" s="14">
        <v>291</v>
      </c>
      <c r="AA55" s="14">
        <v>9493</v>
      </c>
      <c r="AB55" s="14">
        <v>2020</v>
      </c>
      <c r="AC55" s="67" t="s">
        <v>78</v>
      </c>
    </row>
    <row r="56" spans="2:31" x14ac:dyDescent="0.25">
      <c r="B56" s="11"/>
      <c r="C56" s="34"/>
    </row>
    <row r="57" spans="2:31" ht="12.75" x14ac:dyDescent="0.25">
      <c r="B57" s="134" t="s">
        <v>297</v>
      </c>
      <c r="C57" s="135"/>
      <c r="D57" s="135"/>
      <c r="E57" s="135"/>
      <c r="F57" s="135"/>
      <c r="G57" s="135"/>
      <c r="H57" s="135"/>
      <c r="I57" s="135"/>
      <c r="J57" s="135"/>
    </row>
    <row r="58" spans="2:31" x14ac:dyDescent="0.2">
      <c r="B58" s="23" t="s">
        <v>1</v>
      </c>
      <c r="C58" s="30" t="s">
        <v>2</v>
      </c>
      <c r="D58" s="59" t="s">
        <v>39</v>
      </c>
      <c r="E58" s="53" t="s">
        <v>5</v>
      </c>
      <c r="F58" s="53" t="s">
        <v>6</v>
      </c>
      <c r="G58" s="53" t="s">
        <v>7</v>
      </c>
      <c r="H58" s="53" t="s">
        <v>115</v>
      </c>
      <c r="I58" s="53" t="s">
        <v>10</v>
      </c>
      <c r="J58" s="53" t="s">
        <v>9</v>
      </c>
    </row>
    <row r="59" spans="2:31" x14ac:dyDescent="0.2">
      <c r="B59" s="24" t="s">
        <v>12</v>
      </c>
      <c r="C59" s="27" t="s">
        <v>13</v>
      </c>
      <c r="D59" s="16">
        <v>2024</v>
      </c>
      <c r="E59" s="16">
        <v>2024</v>
      </c>
      <c r="F59" s="16">
        <v>2024</v>
      </c>
      <c r="G59" s="16">
        <v>2024</v>
      </c>
      <c r="H59" s="16">
        <v>2024</v>
      </c>
      <c r="I59" s="16">
        <v>2024</v>
      </c>
      <c r="J59" s="16">
        <v>2024</v>
      </c>
    </row>
    <row r="60" spans="2:31" x14ac:dyDescent="0.2">
      <c r="B60" s="25" t="s">
        <v>298</v>
      </c>
      <c r="C60" s="28" t="s">
        <v>299</v>
      </c>
      <c r="D60" s="14">
        <v>43</v>
      </c>
      <c r="E60" s="67">
        <v>17</v>
      </c>
      <c r="F60" s="67">
        <v>45</v>
      </c>
      <c r="G60" s="67">
        <v>5</v>
      </c>
      <c r="H60" s="67">
        <v>19</v>
      </c>
      <c r="I60" s="67">
        <v>0</v>
      </c>
      <c r="J60" s="67">
        <v>28</v>
      </c>
    </row>
    <row r="61" spans="2:31" x14ac:dyDescent="0.2">
      <c r="B61" s="25" t="s">
        <v>300</v>
      </c>
      <c r="C61" s="28" t="s">
        <v>301</v>
      </c>
      <c r="D61" s="14">
        <v>21</v>
      </c>
      <c r="E61" s="67">
        <v>11</v>
      </c>
      <c r="F61" s="67">
        <v>0</v>
      </c>
      <c r="G61" s="67">
        <v>0</v>
      </c>
      <c r="H61" s="67">
        <v>2</v>
      </c>
      <c r="I61" s="67">
        <v>0</v>
      </c>
      <c r="J61" s="67">
        <v>3</v>
      </c>
    </row>
    <row r="62" spans="2:31" x14ac:dyDescent="0.25">
      <c r="B62" s="11"/>
      <c r="C62" s="34"/>
    </row>
    <row r="63" spans="2:31" x14ac:dyDescent="0.25">
      <c r="B63" s="11"/>
      <c r="C63" s="34"/>
    </row>
    <row r="64" spans="2:31" x14ac:dyDescent="0.25">
      <c r="B64" s="11"/>
      <c r="C64" s="34"/>
    </row>
    <row r="65" spans="2:3" x14ac:dyDescent="0.25">
      <c r="B65" s="11"/>
      <c r="C65" s="34"/>
    </row>
    <row r="66" spans="2:3" x14ac:dyDescent="0.25">
      <c r="B66" s="11"/>
      <c r="C66" s="34"/>
    </row>
    <row r="67" spans="2:3" x14ac:dyDescent="0.25">
      <c r="B67" s="11"/>
      <c r="C67" s="34"/>
    </row>
    <row r="68" spans="2:3" x14ac:dyDescent="0.25">
      <c r="B68" s="11"/>
      <c r="C68" s="34"/>
    </row>
    <row r="69" spans="2:3" x14ac:dyDescent="0.25">
      <c r="B69" s="11"/>
      <c r="C69" s="34"/>
    </row>
    <row r="70" spans="2:3" x14ac:dyDescent="0.25">
      <c r="B70" s="11"/>
      <c r="C70" s="34"/>
    </row>
    <row r="71" spans="2:3" x14ac:dyDescent="0.25">
      <c r="B71" s="11"/>
      <c r="C71" s="34"/>
    </row>
    <row r="72" spans="2:3" x14ac:dyDescent="0.25">
      <c r="B72" s="11"/>
      <c r="C72" s="34"/>
    </row>
    <row r="73" spans="2:3" x14ac:dyDescent="0.25">
      <c r="B73" s="11"/>
      <c r="C73" s="34"/>
    </row>
    <row r="74" spans="2:3" x14ac:dyDescent="0.25">
      <c r="B74" s="11"/>
      <c r="C74" s="34"/>
    </row>
    <row r="75" spans="2:3" x14ac:dyDescent="0.25">
      <c r="B75" s="11"/>
      <c r="C75" s="34"/>
    </row>
    <row r="76" spans="2:3" x14ac:dyDescent="0.25">
      <c r="B76" s="11"/>
      <c r="C76" s="34"/>
    </row>
    <row r="77" spans="2:3" x14ac:dyDescent="0.25">
      <c r="B77" s="11"/>
      <c r="C77" s="34"/>
    </row>
    <row r="78" spans="2:3" x14ac:dyDescent="0.25">
      <c r="B78" s="11"/>
      <c r="C78" s="34"/>
    </row>
    <row r="79" spans="2:3" x14ac:dyDescent="0.25">
      <c r="B79" s="11"/>
      <c r="C79" s="34"/>
    </row>
    <row r="80" spans="2:3" x14ac:dyDescent="0.25">
      <c r="B80" s="11"/>
      <c r="C80" s="34"/>
    </row>
    <row r="81" spans="2:3" x14ac:dyDescent="0.25">
      <c r="B81" s="11"/>
      <c r="C81" s="34"/>
    </row>
    <row r="82" spans="2:3" x14ac:dyDescent="0.25">
      <c r="B82" s="11"/>
      <c r="C82" s="34"/>
    </row>
    <row r="83" spans="2:3" x14ac:dyDescent="0.25">
      <c r="B83" s="11"/>
      <c r="C83" s="34"/>
    </row>
    <row r="84" spans="2:3" x14ac:dyDescent="0.25">
      <c r="B84" s="11"/>
      <c r="C84" s="34"/>
    </row>
    <row r="85" spans="2:3" x14ac:dyDescent="0.25">
      <c r="B85" s="11"/>
      <c r="C85" s="34"/>
    </row>
    <row r="86" spans="2:3" x14ac:dyDescent="0.25">
      <c r="B86" s="11"/>
      <c r="C86" s="34"/>
    </row>
    <row r="87" spans="2:3" x14ac:dyDescent="0.25">
      <c r="B87" s="11"/>
      <c r="C87" s="34"/>
    </row>
    <row r="88" spans="2:3" x14ac:dyDescent="0.25">
      <c r="B88" s="11"/>
      <c r="C88" s="34"/>
    </row>
    <row r="89" spans="2:3" x14ac:dyDescent="0.25">
      <c r="B89" s="11"/>
      <c r="C89" s="34"/>
    </row>
    <row r="90" spans="2:3" x14ac:dyDescent="0.25">
      <c r="B90" s="11"/>
      <c r="C90" s="34"/>
    </row>
    <row r="91" spans="2:3" x14ac:dyDescent="0.25">
      <c r="B91" s="11"/>
      <c r="C91" s="34"/>
    </row>
    <row r="92" spans="2:3" x14ac:dyDescent="0.25">
      <c r="B92" s="11"/>
      <c r="C92" s="34"/>
    </row>
    <row r="93" spans="2:3" x14ac:dyDescent="0.25">
      <c r="B93" s="11"/>
      <c r="C93" s="34"/>
    </row>
    <row r="94" spans="2:3" x14ac:dyDescent="0.25">
      <c r="B94" s="11"/>
      <c r="C94" s="34"/>
    </row>
    <row r="95" spans="2:3" x14ac:dyDescent="0.25">
      <c r="B95" s="11"/>
      <c r="C95" s="34"/>
    </row>
    <row r="96" spans="2:3" x14ac:dyDescent="0.25">
      <c r="B96" s="11"/>
      <c r="C96" s="34"/>
    </row>
    <row r="97" spans="2:3" x14ac:dyDescent="0.25">
      <c r="B97" s="11"/>
      <c r="C97" s="34"/>
    </row>
    <row r="98" spans="2:3" x14ac:dyDescent="0.25">
      <c r="B98" s="11"/>
      <c r="C98" s="34"/>
    </row>
    <row r="99" spans="2:3" x14ac:dyDescent="0.25">
      <c r="B99" s="11"/>
      <c r="C99" s="34"/>
    </row>
    <row r="100" spans="2:3" x14ac:dyDescent="0.25">
      <c r="B100" s="11"/>
      <c r="C100" s="34"/>
    </row>
    <row r="101" spans="2:3" x14ac:dyDescent="0.25">
      <c r="B101" s="11"/>
      <c r="C101" s="34"/>
    </row>
    <row r="102" spans="2:3" x14ac:dyDescent="0.25">
      <c r="B102" s="11"/>
      <c r="C102" s="34"/>
    </row>
    <row r="103" spans="2:3" x14ac:dyDescent="0.25">
      <c r="B103" s="11"/>
      <c r="C103" s="34"/>
    </row>
    <row r="104" spans="2:3" x14ac:dyDescent="0.25">
      <c r="B104" s="11"/>
      <c r="C104" s="34"/>
    </row>
    <row r="105" spans="2:3" x14ac:dyDescent="0.25">
      <c r="B105" s="11"/>
      <c r="C105" s="34"/>
    </row>
    <row r="106" spans="2:3" x14ac:dyDescent="0.25">
      <c r="B106" s="11"/>
      <c r="C106" s="34"/>
    </row>
    <row r="107" spans="2:3" x14ac:dyDescent="0.25">
      <c r="B107" s="11"/>
      <c r="C107" s="34"/>
    </row>
    <row r="108" spans="2:3" x14ac:dyDescent="0.25">
      <c r="B108" s="11"/>
      <c r="C108" s="34"/>
    </row>
    <row r="109" spans="2:3" x14ac:dyDescent="0.25">
      <c r="B109" s="11"/>
      <c r="C109" s="34"/>
    </row>
    <row r="110" spans="2:3" x14ac:dyDescent="0.25">
      <c r="B110" s="11"/>
      <c r="C110" s="34"/>
    </row>
    <row r="111" spans="2:3" x14ac:dyDescent="0.25">
      <c r="B111" s="11"/>
      <c r="C111" s="34"/>
    </row>
    <row r="112" spans="2:3" x14ac:dyDescent="0.25">
      <c r="B112" s="11"/>
      <c r="C112" s="34"/>
    </row>
    <row r="113" spans="2:3" x14ac:dyDescent="0.25">
      <c r="B113" s="11"/>
      <c r="C113" s="34"/>
    </row>
    <row r="114" spans="2:3" x14ac:dyDescent="0.25">
      <c r="B114" s="11"/>
      <c r="C114" s="34"/>
    </row>
    <row r="115" spans="2:3" x14ac:dyDescent="0.25">
      <c r="B115" s="11"/>
      <c r="C115" s="34"/>
    </row>
    <row r="116" spans="2:3" x14ac:dyDescent="0.25">
      <c r="B116" s="11"/>
      <c r="C116" s="34"/>
    </row>
    <row r="117" spans="2:3" x14ac:dyDescent="0.25">
      <c r="B117" s="11"/>
      <c r="C117" s="34"/>
    </row>
    <row r="118" spans="2:3" x14ac:dyDescent="0.25">
      <c r="B118" s="11"/>
      <c r="C118" s="34"/>
    </row>
    <row r="119" spans="2:3" x14ac:dyDescent="0.25">
      <c r="B119" s="11"/>
      <c r="C119" s="34"/>
    </row>
    <row r="120" spans="2:3" x14ac:dyDescent="0.25">
      <c r="B120" s="11"/>
      <c r="C120" s="34"/>
    </row>
    <row r="121" spans="2:3" x14ac:dyDescent="0.25">
      <c r="B121" s="11"/>
      <c r="C121" s="34"/>
    </row>
    <row r="122" spans="2:3" x14ac:dyDescent="0.25">
      <c r="B122" s="11"/>
      <c r="C122" s="34"/>
    </row>
    <row r="123" spans="2:3" x14ac:dyDescent="0.25">
      <c r="B123" s="11"/>
      <c r="C123" s="34"/>
    </row>
    <row r="124" spans="2:3" x14ac:dyDescent="0.25">
      <c r="B124" s="11"/>
      <c r="C124" s="34"/>
    </row>
    <row r="125" spans="2:3" x14ac:dyDescent="0.25">
      <c r="B125" s="11"/>
      <c r="C125" s="34"/>
    </row>
    <row r="126" spans="2:3" x14ac:dyDescent="0.25">
      <c r="B126" s="11"/>
      <c r="C126" s="34"/>
    </row>
  </sheetData>
  <mergeCells count="95">
    <mergeCell ref="Z49:AC49"/>
    <mergeCell ref="B43:Z43"/>
    <mergeCell ref="B48:AC48"/>
    <mergeCell ref="B57:J57"/>
    <mergeCell ref="BF23:BG23"/>
    <mergeCell ref="AP23:AQ23"/>
    <mergeCell ref="AR23:AR24"/>
    <mergeCell ref="AS23:AS24"/>
    <mergeCell ref="AD23:AD24"/>
    <mergeCell ref="AI23:AI24"/>
    <mergeCell ref="AJ23:AJ24"/>
    <mergeCell ref="AK23:AK24"/>
    <mergeCell ref="AL23:AL24"/>
    <mergeCell ref="U23:U24"/>
    <mergeCell ref="Z23:Z24"/>
    <mergeCell ref="AA23:AA24"/>
    <mergeCell ref="B41:C41"/>
    <mergeCell ref="U44:Z44"/>
    <mergeCell ref="BA23:BA24"/>
    <mergeCell ref="BB23:BB24"/>
    <mergeCell ref="BC23:BC24"/>
    <mergeCell ref="AM23:AM24"/>
    <mergeCell ref="AN23:AO23"/>
    <mergeCell ref="AT23:AT24"/>
    <mergeCell ref="AU23:AU24"/>
    <mergeCell ref="AV23:AV24"/>
    <mergeCell ref="AW23:AX23"/>
    <mergeCell ref="AY23:AZ23"/>
    <mergeCell ref="B2:AU2"/>
    <mergeCell ref="B10:AU10"/>
    <mergeCell ref="B21:BI21"/>
    <mergeCell ref="F23:F24"/>
    <mergeCell ref="G23:G24"/>
    <mergeCell ref="H23:H24"/>
    <mergeCell ref="I23:J23"/>
    <mergeCell ref="K23:L23"/>
    <mergeCell ref="M23:N23"/>
    <mergeCell ref="V23:W23"/>
    <mergeCell ref="X23:Y23"/>
    <mergeCell ref="AO3:AU3"/>
    <mergeCell ref="D11:J11"/>
    <mergeCell ref="K11:L11"/>
    <mergeCell ref="BH23:BI23"/>
    <mergeCell ref="BD23:BD24"/>
    <mergeCell ref="AO11:AU11"/>
    <mergeCell ref="B32:C32"/>
    <mergeCell ref="B23:B24"/>
    <mergeCell ref="C23:C24"/>
    <mergeCell ref="D23:D24"/>
    <mergeCell ref="E23:E24"/>
    <mergeCell ref="AB23:AB24"/>
    <mergeCell ref="AC23:AC24"/>
    <mergeCell ref="AR22:AZ22"/>
    <mergeCell ref="AH3:AN3"/>
    <mergeCell ref="D22:L22"/>
    <mergeCell ref="O23:P23"/>
    <mergeCell ref="M22:P22"/>
    <mergeCell ref="K35:O35"/>
    <mergeCell ref="P25:P30"/>
    <mergeCell ref="AI22:AQ22"/>
    <mergeCell ref="D3:J3"/>
    <mergeCell ref="K3:L3"/>
    <mergeCell ref="M3:S3"/>
    <mergeCell ref="T3:Z3"/>
    <mergeCell ref="AA3:AG3"/>
    <mergeCell ref="M11:S11"/>
    <mergeCell ref="T11:Z11"/>
    <mergeCell ref="AA11:AG11"/>
    <mergeCell ref="AH11:AN11"/>
    <mergeCell ref="BA22:BI22"/>
    <mergeCell ref="P35:V35"/>
    <mergeCell ref="W35:AC35"/>
    <mergeCell ref="AD35:AJ35"/>
    <mergeCell ref="AK35:AQ35"/>
    <mergeCell ref="AR35:AX35"/>
    <mergeCell ref="Q22:Y22"/>
    <mergeCell ref="AE23:AF23"/>
    <mergeCell ref="AG23:AH23"/>
    <mergeCell ref="Z22:AH22"/>
    <mergeCell ref="Q23:Q24"/>
    <mergeCell ref="R23:R24"/>
    <mergeCell ref="S23:S24"/>
    <mergeCell ref="T23:T24"/>
    <mergeCell ref="B34:AX34"/>
    <mergeCell ref="BE23:BE24"/>
    <mergeCell ref="V49:Y49"/>
    <mergeCell ref="D44:I44"/>
    <mergeCell ref="D35:J35"/>
    <mergeCell ref="J44:N44"/>
    <mergeCell ref="O44:T44"/>
    <mergeCell ref="D49:G49"/>
    <mergeCell ref="H49:I49"/>
    <mergeCell ref="J49:M49"/>
    <mergeCell ref="N49:Q49"/>
    <mergeCell ref="R49:U4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7EB0-4934-46DA-AE36-23A14FF4A751}">
  <dimension ref="B1:AA18"/>
  <sheetViews>
    <sheetView zoomScaleNormal="100" workbookViewId="0">
      <pane xSplit="3" topLeftCell="D1" activePane="topRight" state="frozen"/>
      <selection pane="topRight" activeCell="B5" sqref="B5"/>
    </sheetView>
  </sheetViews>
  <sheetFormatPr baseColWidth="10" defaultColWidth="13.28515625" defaultRowHeight="12" x14ac:dyDescent="0.25"/>
  <cols>
    <col min="1" max="1" width="2.7109375" style="5" customWidth="1"/>
    <col min="2" max="2" width="56" style="10" customWidth="1"/>
    <col min="3" max="3" width="53.140625" style="29" customWidth="1"/>
    <col min="4" max="7" width="11.85546875" style="5" customWidth="1"/>
    <col min="8" max="26" width="9.5703125" style="5" customWidth="1"/>
    <col min="27" max="16384" width="13.28515625" style="5"/>
  </cols>
  <sheetData>
    <row r="1" spans="2:27" x14ac:dyDescent="0.25">
      <c r="B1" s="5"/>
    </row>
    <row r="2" spans="2:27" ht="12.75" x14ac:dyDescent="0.25">
      <c r="B2" s="162" t="s">
        <v>302</v>
      </c>
      <c r="C2" s="148"/>
      <c r="D2" s="148"/>
      <c r="E2" s="148"/>
      <c r="F2" s="148"/>
      <c r="G2" s="148"/>
      <c r="H2" s="148"/>
      <c r="I2" s="148"/>
      <c r="J2" s="148"/>
    </row>
    <row r="3" spans="2:27" x14ac:dyDescent="0.2">
      <c r="B3" s="26" t="s">
        <v>12</v>
      </c>
      <c r="C3" s="27" t="s">
        <v>13</v>
      </c>
      <c r="D3" s="16">
        <v>2018</v>
      </c>
      <c r="E3" s="16">
        <v>2019</v>
      </c>
      <c r="F3" s="16">
        <v>2020</v>
      </c>
      <c r="G3" s="16">
        <v>2021</v>
      </c>
      <c r="H3" s="16">
        <v>2022</v>
      </c>
      <c r="I3" s="16">
        <v>2023</v>
      </c>
      <c r="J3" s="16">
        <v>2024</v>
      </c>
    </row>
    <row r="4" spans="2:27" x14ac:dyDescent="0.2">
      <c r="B4" s="25" t="s">
        <v>303</v>
      </c>
      <c r="C4" s="28" t="s">
        <v>304</v>
      </c>
      <c r="D4" s="14">
        <v>9</v>
      </c>
      <c r="E4" s="14">
        <v>9</v>
      </c>
      <c r="F4" s="14">
        <v>9</v>
      </c>
      <c r="G4" s="14">
        <v>9</v>
      </c>
      <c r="H4" s="14">
        <v>9</v>
      </c>
      <c r="I4" s="14">
        <v>9</v>
      </c>
      <c r="J4" s="67">
        <v>9</v>
      </c>
    </row>
    <row r="5" spans="2:27" x14ac:dyDescent="0.2">
      <c r="B5" s="25" t="s">
        <v>305</v>
      </c>
      <c r="C5" s="28" t="s">
        <v>306</v>
      </c>
      <c r="D5" s="14">
        <v>3</v>
      </c>
      <c r="E5" s="14">
        <v>3</v>
      </c>
      <c r="F5" s="14">
        <v>3</v>
      </c>
      <c r="G5" s="14">
        <v>3</v>
      </c>
      <c r="H5" s="14">
        <v>3</v>
      </c>
      <c r="I5" s="14">
        <v>3</v>
      </c>
      <c r="J5" s="67">
        <v>4</v>
      </c>
    </row>
    <row r="6" spans="2:27" ht="11.25" customHeight="1" x14ac:dyDescent="0.2">
      <c r="B6" s="25" t="s">
        <v>307</v>
      </c>
      <c r="C6" s="28" t="s">
        <v>308</v>
      </c>
      <c r="D6" s="14">
        <v>3</v>
      </c>
      <c r="E6" s="14">
        <v>6</v>
      </c>
      <c r="F6" s="14">
        <v>7</v>
      </c>
      <c r="G6" s="14">
        <v>7</v>
      </c>
      <c r="H6" s="14">
        <v>5</v>
      </c>
      <c r="I6" s="14">
        <v>5</v>
      </c>
      <c r="J6" s="67">
        <v>7</v>
      </c>
    </row>
    <row r="7" spans="2:27" ht="11.25" customHeight="1" x14ac:dyDescent="0.2">
      <c r="B7" s="25" t="s">
        <v>309</v>
      </c>
      <c r="C7" s="28" t="s">
        <v>310</v>
      </c>
      <c r="D7" s="6" t="s">
        <v>78</v>
      </c>
      <c r="E7" s="6" t="s">
        <v>78</v>
      </c>
      <c r="F7" s="6" t="s">
        <v>78</v>
      </c>
      <c r="G7" s="14">
        <v>61</v>
      </c>
      <c r="H7" s="14">
        <v>61</v>
      </c>
      <c r="I7" s="14">
        <v>63</v>
      </c>
      <c r="J7" s="67">
        <v>62</v>
      </c>
    </row>
    <row r="8" spans="2:27" ht="11.25" customHeight="1" x14ac:dyDescent="0.2">
      <c r="B8" s="25" t="s">
        <v>311</v>
      </c>
      <c r="C8" s="28" t="s">
        <v>312</v>
      </c>
      <c r="D8" s="14">
        <v>1</v>
      </c>
      <c r="E8" s="14">
        <v>3.8</v>
      </c>
      <c r="F8" s="14">
        <v>1.3</v>
      </c>
      <c r="G8" s="14">
        <v>2</v>
      </c>
      <c r="H8" s="14">
        <v>3</v>
      </c>
      <c r="I8" s="14">
        <v>3</v>
      </c>
      <c r="J8" s="67">
        <v>2.2400000000000002</v>
      </c>
    </row>
    <row r="9" spans="2:27" x14ac:dyDescent="0.2">
      <c r="B9" s="25" t="s">
        <v>313</v>
      </c>
      <c r="C9" s="28" t="s">
        <v>314</v>
      </c>
      <c r="D9" s="14">
        <v>17</v>
      </c>
      <c r="E9" s="14">
        <v>21</v>
      </c>
      <c r="F9" s="14">
        <v>22</v>
      </c>
      <c r="G9" s="14">
        <v>24</v>
      </c>
      <c r="H9" s="14">
        <v>17</v>
      </c>
      <c r="I9" s="14">
        <v>14</v>
      </c>
      <c r="J9" s="67">
        <v>15</v>
      </c>
    </row>
    <row r="10" spans="2:27" x14ac:dyDescent="0.2">
      <c r="B10" s="25" t="s">
        <v>315</v>
      </c>
      <c r="C10" s="28" t="s">
        <v>316</v>
      </c>
      <c r="D10" s="54">
        <v>96</v>
      </c>
      <c r="E10" s="54">
        <v>100</v>
      </c>
      <c r="F10" s="54">
        <v>99.5</v>
      </c>
      <c r="G10" s="54">
        <v>97.7</v>
      </c>
      <c r="H10" s="54">
        <v>98.7</v>
      </c>
      <c r="I10" s="54">
        <v>99.21</v>
      </c>
      <c r="J10" s="68">
        <v>99</v>
      </c>
    </row>
    <row r="11" spans="2:27" ht="12" customHeight="1" x14ac:dyDescent="0.15">
      <c r="B11" s="161" t="s">
        <v>317</v>
      </c>
      <c r="C11" s="161"/>
      <c r="D11" s="161"/>
      <c r="E11" s="161"/>
      <c r="F11" s="161"/>
      <c r="G11" s="16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2:27" x14ac:dyDescent="0.25">
      <c r="B12" s="5"/>
      <c r="C12" s="5"/>
    </row>
    <row r="13" spans="2:27" ht="12.75" x14ac:dyDescent="0.25">
      <c r="B13" s="163" t="s">
        <v>318</v>
      </c>
      <c r="C13" s="146"/>
      <c r="D13" s="146"/>
      <c r="E13" s="146"/>
      <c r="F13" s="146"/>
      <c r="G13" s="146"/>
      <c r="H13" s="146"/>
      <c r="I13" s="146"/>
      <c r="J13" s="146"/>
    </row>
    <row r="14" spans="2:27" x14ac:dyDescent="0.2">
      <c r="B14" s="26" t="s">
        <v>12</v>
      </c>
      <c r="C14" s="27" t="s">
        <v>13</v>
      </c>
      <c r="D14" s="16">
        <v>2018</v>
      </c>
      <c r="E14" s="16">
        <v>2019</v>
      </c>
      <c r="F14" s="16">
        <v>2020</v>
      </c>
      <c r="G14" s="16">
        <v>2021</v>
      </c>
      <c r="H14" s="16">
        <v>2022</v>
      </c>
      <c r="I14" s="16">
        <v>2023</v>
      </c>
      <c r="J14" s="16">
        <v>2024</v>
      </c>
    </row>
    <row r="15" spans="2:27" x14ac:dyDescent="0.2">
      <c r="B15" s="25" t="s">
        <v>319</v>
      </c>
      <c r="C15" s="28" t="s">
        <v>320</v>
      </c>
      <c r="D15" s="14">
        <v>6</v>
      </c>
      <c r="E15" s="14">
        <v>7</v>
      </c>
      <c r="F15" s="14">
        <v>7</v>
      </c>
      <c r="G15" s="14">
        <v>7</v>
      </c>
      <c r="H15" s="14">
        <v>5</v>
      </c>
      <c r="I15" s="14">
        <v>4</v>
      </c>
      <c r="J15" s="67">
        <v>7</v>
      </c>
    </row>
    <row r="16" spans="2:27" ht="11.25" customHeight="1" x14ac:dyDescent="0.2">
      <c r="B16" s="25" t="s">
        <v>321</v>
      </c>
      <c r="C16" s="28" t="s">
        <v>322</v>
      </c>
      <c r="D16" s="14">
        <v>9</v>
      </c>
      <c r="E16" s="14">
        <v>8</v>
      </c>
      <c r="F16" s="14">
        <v>10</v>
      </c>
      <c r="G16" s="14">
        <v>12</v>
      </c>
      <c r="H16" s="14">
        <v>11</v>
      </c>
      <c r="I16" s="14">
        <v>7</v>
      </c>
      <c r="J16" s="67">
        <v>6</v>
      </c>
    </row>
    <row r="17" spans="2:10" x14ac:dyDescent="0.2">
      <c r="B17" s="25" t="s">
        <v>323</v>
      </c>
      <c r="C17" s="28" t="s">
        <v>324</v>
      </c>
      <c r="D17" s="14">
        <v>5</v>
      </c>
      <c r="E17" s="14">
        <v>5</v>
      </c>
      <c r="F17" s="14">
        <v>11</v>
      </c>
      <c r="G17" s="14">
        <v>9</v>
      </c>
      <c r="H17" s="14">
        <v>6</v>
      </c>
      <c r="I17" s="14">
        <v>7</v>
      </c>
      <c r="J17" s="67">
        <v>5</v>
      </c>
    </row>
    <row r="18" spans="2:10" x14ac:dyDescent="0.2">
      <c r="B18" s="25" t="s">
        <v>325</v>
      </c>
      <c r="C18" s="28" t="s">
        <v>326</v>
      </c>
      <c r="D18" s="14">
        <v>14</v>
      </c>
      <c r="E18" s="14">
        <v>9</v>
      </c>
      <c r="F18" s="14">
        <v>13</v>
      </c>
      <c r="G18" s="14">
        <v>13</v>
      </c>
      <c r="H18" s="14">
        <v>11</v>
      </c>
      <c r="I18" s="14">
        <v>10</v>
      </c>
      <c r="J18" s="67">
        <v>9</v>
      </c>
    </row>
  </sheetData>
  <mergeCells count="3">
    <mergeCell ref="B11:G11"/>
    <mergeCell ref="B2:J2"/>
    <mergeCell ref="B13:J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0722-B30F-4200-834B-CE198BF5A77F}">
  <dimension ref="B2:R27"/>
  <sheetViews>
    <sheetView showGridLines="0" workbookViewId="0">
      <selection activeCell="D25" sqref="D25"/>
    </sheetView>
  </sheetViews>
  <sheetFormatPr baseColWidth="10" defaultColWidth="9.140625" defaultRowHeight="12" x14ac:dyDescent="0.2"/>
  <cols>
    <col min="1" max="1" width="6" style="91" customWidth="1"/>
    <col min="2" max="2" width="41" style="91" customWidth="1"/>
    <col min="3" max="10" width="14.85546875" style="91" customWidth="1"/>
    <col min="11" max="16384" width="9.140625" style="91"/>
  </cols>
  <sheetData>
    <row r="2" spans="2:18" x14ac:dyDescent="0.2">
      <c r="B2" s="92"/>
      <c r="C2" s="166" t="s">
        <v>3</v>
      </c>
      <c r="D2" s="166"/>
      <c r="E2" s="166" t="s">
        <v>39</v>
      </c>
      <c r="F2" s="166"/>
      <c r="G2" s="166" t="s">
        <v>5</v>
      </c>
      <c r="H2" s="166"/>
      <c r="I2" s="166" t="s">
        <v>327</v>
      </c>
      <c r="J2" s="166"/>
      <c r="K2" s="166" t="s">
        <v>7</v>
      </c>
      <c r="L2" s="166"/>
      <c r="M2" s="166" t="s">
        <v>115</v>
      </c>
      <c r="N2" s="166"/>
      <c r="O2" s="166" t="s">
        <v>9</v>
      </c>
      <c r="P2" s="166"/>
      <c r="Q2" s="166" t="s">
        <v>328</v>
      </c>
      <c r="R2" s="166"/>
    </row>
    <row r="3" spans="2:18" x14ac:dyDescent="0.2">
      <c r="B3" s="94" t="s">
        <v>220</v>
      </c>
      <c r="C3" s="95" t="s">
        <v>195</v>
      </c>
      <c r="D3" s="95" t="s">
        <v>196</v>
      </c>
      <c r="E3" s="95" t="s">
        <v>195</v>
      </c>
      <c r="F3" s="95" t="s">
        <v>196</v>
      </c>
      <c r="G3" s="95" t="s">
        <v>195</v>
      </c>
      <c r="H3" s="95" t="s">
        <v>196</v>
      </c>
      <c r="I3" s="95" t="s">
        <v>195</v>
      </c>
      <c r="J3" s="95" t="s">
        <v>196</v>
      </c>
      <c r="K3" s="95" t="s">
        <v>195</v>
      </c>
      <c r="L3" s="95" t="s">
        <v>196</v>
      </c>
      <c r="M3" s="95" t="s">
        <v>195</v>
      </c>
      <c r="N3" s="95" t="s">
        <v>196</v>
      </c>
      <c r="O3" s="95" t="s">
        <v>195</v>
      </c>
      <c r="P3" s="95" t="s">
        <v>196</v>
      </c>
      <c r="Q3" s="95" t="s">
        <v>195</v>
      </c>
      <c r="R3" s="95" t="s">
        <v>196</v>
      </c>
    </row>
    <row r="4" spans="2:18" x14ac:dyDescent="0.2">
      <c r="B4" s="96" t="s">
        <v>329</v>
      </c>
      <c r="C4" s="97">
        <v>198</v>
      </c>
      <c r="D4" s="97">
        <v>247</v>
      </c>
      <c r="E4" s="97">
        <v>229</v>
      </c>
      <c r="F4" s="97">
        <v>144</v>
      </c>
      <c r="G4" s="97">
        <v>307</v>
      </c>
      <c r="H4" s="97">
        <v>101</v>
      </c>
      <c r="I4" s="97">
        <v>301</v>
      </c>
      <c r="J4" s="97">
        <v>120</v>
      </c>
      <c r="K4" s="97">
        <v>80</v>
      </c>
      <c r="L4" s="97">
        <v>36</v>
      </c>
      <c r="M4" s="97">
        <v>220</v>
      </c>
      <c r="N4" s="97">
        <v>75</v>
      </c>
      <c r="O4" s="97" t="s">
        <v>330</v>
      </c>
      <c r="P4" s="97" t="s">
        <v>331</v>
      </c>
      <c r="Q4" s="98">
        <v>1409</v>
      </c>
      <c r="R4" s="99">
        <v>754</v>
      </c>
    </row>
    <row r="5" spans="2:18" x14ac:dyDescent="0.2">
      <c r="B5" s="96" t="s">
        <v>332</v>
      </c>
      <c r="C5" s="97">
        <v>10</v>
      </c>
      <c r="D5" s="97">
        <v>5</v>
      </c>
      <c r="E5" s="97">
        <v>5</v>
      </c>
      <c r="F5" s="97">
        <v>1</v>
      </c>
      <c r="G5" s="97">
        <v>3</v>
      </c>
      <c r="H5" s="97">
        <v>2</v>
      </c>
      <c r="I5" s="97">
        <v>8</v>
      </c>
      <c r="J5" s="97">
        <v>2</v>
      </c>
      <c r="K5" s="97">
        <v>5</v>
      </c>
      <c r="L5" s="97">
        <v>0</v>
      </c>
      <c r="M5" s="97">
        <v>11</v>
      </c>
      <c r="N5" s="97">
        <v>4</v>
      </c>
      <c r="O5" s="97" t="s">
        <v>333</v>
      </c>
      <c r="P5" s="97" t="s">
        <v>334</v>
      </c>
      <c r="Q5" s="99">
        <v>47</v>
      </c>
      <c r="R5" s="99">
        <v>17</v>
      </c>
    </row>
    <row r="6" spans="2:18" x14ac:dyDescent="0.2">
      <c r="B6" s="96" t="s">
        <v>335</v>
      </c>
      <c r="C6" s="97">
        <v>32</v>
      </c>
      <c r="D6" s="97">
        <v>33</v>
      </c>
      <c r="E6" s="97">
        <v>18</v>
      </c>
      <c r="F6" s="97">
        <v>11</v>
      </c>
      <c r="G6" s="97">
        <v>34</v>
      </c>
      <c r="H6" s="97">
        <v>16</v>
      </c>
      <c r="I6" s="97">
        <v>22</v>
      </c>
      <c r="J6" s="97">
        <v>11</v>
      </c>
      <c r="K6" s="97">
        <v>2</v>
      </c>
      <c r="L6" s="97">
        <v>2</v>
      </c>
      <c r="M6" s="97">
        <v>19</v>
      </c>
      <c r="N6" s="97">
        <v>8</v>
      </c>
      <c r="O6" s="97" t="s">
        <v>336</v>
      </c>
      <c r="P6" s="97" t="s">
        <v>337</v>
      </c>
      <c r="Q6" s="99">
        <v>141</v>
      </c>
      <c r="R6" s="99">
        <v>85</v>
      </c>
    </row>
    <row r="7" spans="2:18" x14ac:dyDescent="0.2">
      <c r="B7" s="96" t="s">
        <v>338</v>
      </c>
      <c r="C7" s="97">
        <v>11</v>
      </c>
      <c r="D7" s="97">
        <v>1</v>
      </c>
      <c r="E7" s="97"/>
      <c r="F7" s="97"/>
      <c r="G7" s="167">
        <v>7</v>
      </c>
      <c r="H7" s="167"/>
      <c r="I7" s="97">
        <v>0</v>
      </c>
      <c r="J7" s="97">
        <v>0</v>
      </c>
      <c r="K7" s="97">
        <v>0</v>
      </c>
      <c r="L7" s="97">
        <v>0</v>
      </c>
      <c r="M7" s="167">
        <v>8</v>
      </c>
      <c r="N7" s="167"/>
      <c r="O7" s="167">
        <v>0</v>
      </c>
      <c r="P7" s="167"/>
      <c r="Q7" s="168">
        <v>27</v>
      </c>
      <c r="R7" s="168"/>
    </row>
    <row r="8" spans="2:18" x14ac:dyDescent="0.2">
      <c r="B8" s="96" t="s">
        <v>339</v>
      </c>
      <c r="C8" s="97">
        <v>3</v>
      </c>
      <c r="D8" s="97">
        <v>4</v>
      </c>
      <c r="E8" s="169">
        <v>3</v>
      </c>
      <c r="F8" s="169"/>
      <c r="G8" s="167">
        <v>3</v>
      </c>
      <c r="H8" s="167"/>
      <c r="I8" s="97">
        <v>0</v>
      </c>
      <c r="J8" s="97">
        <v>0</v>
      </c>
      <c r="K8" s="97">
        <v>0</v>
      </c>
      <c r="L8" s="97">
        <v>0</v>
      </c>
      <c r="M8" s="97">
        <v>20</v>
      </c>
      <c r="N8" s="97" t="s">
        <v>330</v>
      </c>
      <c r="O8" s="169">
        <v>31</v>
      </c>
      <c r="P8" s="169"/>
      <c r="Q8" s="168">
        <v>168</v>
      </c>
      <c r="R8" s="168"/>
    </row>
    <row r="9" spans="2:18" x14ac:dyDescent="0.2">
      <c r="B9" s="96" t="s">
        <v>340</v>
      </c>
      <c r="C9" s="97">
        <v>13</v>
      </c>
      <c r="D9" s="97">
        <v>17</v>
      </c>
      <c r="E9" s="97">
        <v>2</v>
      </c>
      <c r="F9" s="97">
        <v>2</v>
      </c>
      <c r="G9" s="97">
        <v>7</v>
      </c>
      <c r="H9" s="97">
        <v>5</v>
      </c>
      <c r="I9" s="97">
        <v>14</v>
      </c>
      <c r="J9" s="97">
        <v>19</v>
      </c>
      <c r="K9" s="97">
        <v>0</v>
      </c>
      <c r="L9" s="97">
        <v>0</v>
      </c>
      <c r="M9" s="97">
        <v>18</v>
      </c>
      <c r="N9" s="97">
        <v>11</v>
      </c>
      <c r="O9" s="97" t="s">
        <v>341</v>
      </c>
      <c r="P9" s="97" t="s">
        <v>342</v>
      </c>
      <c r="Q9" s="99">
        <v>56</v>
      </c>
      <c r="R9" s="99">
        <v>59</v>
      </c>
    </row>
    <row r="10" spans="2:18" x14ac:dyDescent="0.2">
      <c r="B10" s="96" t="s">
        <v>343</v>
      </c>
      <c r="C10" s="97">
        <v>3</v>
      </c>
      <c r="D10" s="97">
        <v>1</v>
      </c>
      <c r="E10" s="97">
        <v>0</v>
      </c>
      <c r="F10" s="97">
        <v>0</v>
      </c>
      <c r="G10" s="97">
        <v>0</v>
      </c>
      <c r="H10" s="97">
        <v>0</v>
      </c>
      <c r="I10" s="97">
        <v>1</v>
      </c>
      <c r="J10" s="97">
        <v>1</v>
      </c>
      <c r="K10" s="97">
        <v>0</v>
      </c>
      <c r="L10" s="97">
        <v>0</v>
      </c>
      <c r="M10" s="97">
        <v>0</v>
      </c>
      <c r="N10" s="97">
        <v>1</v>
      </c>
      <c r="O10" s="97" t="s">
        <v>344</v>
      </c>
      <c r="P10" s="97" t="s">
        <v>345</v>
      </c>
      <c r="Q10" s="99">
        <v>4</v>
      </c>
      <c r="R10" s="99">
        <v>3</v>
      </c>
    </row>
    <row r="12" spans="2:18" x14ac:dyDescent="0.2">
      <c r="B12" s="93" t="s">
        <v>346</v>
      </c>
      <c r="C12" s="100" t="s">
        <v>3</v>
      </c>
      <c r="D12" s="100" t="s">
        <v>39</v>
      </c>
      <c r="E12" s="100" t="s">
        <v>5</v>
      </c>
      <c r="F12" s="100" t="s">
        <v>6</v>
      </c>
      <c r="G12" s="100" t="s">
        <v>7</v>
      </c>
      <c r="H12" s="100" t="s">
        <v>8</v>
      </c>
      <c r="I12" s="100" t="s">
        <v>9</v>
      </c>
      <c r="J12" s="100" t="s">
        <v>328</v>
      </c>
    </row>
    <row r="13" spans="2:18" x14ac:dyDescent="0.2">
      <c r="B13" s="101" t="s">
        <v>347</v>
      </c>
      <c r="C13" s="105">
        <v>302766</v>
      </c>
      <c r="D13" s="105">
        <v>1736206</v>
      </c>
      <c r="E13" s="105">
        <v>20196</v>
      </c>
      <c r="F13" s="105">
        <v>26405</v>
      </c>
      <c r="G13" s="105">
        <v>2701</v>
      </c>
      <c r="H13" s="105">
        <v>95000</v>
      </c>
      <c r="I13" s="105">
        <v>0</v>
      </c>
      <c r="J13" s="106">
        <v>2183274</v>
      </c>
    </row>
    <row r="14" spans="2:18" x14ac:dyDescent="0.2">
      <c r="B14" s="101" t="s">
        <v>348</v>
      </c>
      <c r="C14" s="105">
        <v>302766</v>
      </c>
      <c r="D14" s="164">
        <v>1736206</v>
      </c>
      <c r="E14" s="105">
        <v>15504</v>
      </c>
      <c r="F14" s="105">
        <v>26405</v>
      </c>
      <c r="G14" s="105">
        <v>0</v>
      </c>
      <c r="H14" s="105">
        <v>95000</v>
      </c>
      <c r="I14" s="105">
        <v>0</v>
      </c>
      <c r="J14" s="165">
        <v>2183274</v>
      </c>
    </row>
    <row r="15" spans="2:18" x14ac:dyDescent="0.2">
      <c r="B15" s="101" t="s">
        <v>349</v>
      </c>
      <c r="C15" s="105">
        <v>0</v>
      </c>
      <c r="D15" s="164"/>
      <c r="E15" s="105">
        <v>4692</v>
      </c>
      <c r="F15" s="105">
        <v>0</v>
      </c>
      <c r="G15" s="105">
        <v>2701</v>
      </c>
      <c r="H15" s="105">
        <v>0</v>
      </c>
      <c r="I15" s="105">
        <v>0</v>
      </c>
      <c r="J15" s="165"/>
    </row>
    <row r="16" spans="2:18" x14ac:dyDescent="0.2">
      <c r="B16" s="101" t="s">
        <v>350</v>
      </c>
      <c r="C16" s="105">
        <v>0</v>
      </c>
      <c r="D16" s="105"/>
      <c r="E16" s="105">
        <v>78675</v>
      </c>
      <c r="F16" s="105">
        <v>17000</v>
      </c>
      <c r="G16" s="105">
        <v>0</v>
      </c>
      <c r="H16" s="105">
        <v>0</v>
      </c>
      <c r="I16" s="105">
        <v>0</v>
      </c>
      <c r="J16" s="106">
        <v>95675</v>
      </c>
    </row>
    <row r="17" spans="2:10" x14ac:dyDescent="0.2">
      <c r="B17" s="101" t="s">
        <v>351</v>
      </c>
      <c r="C17" s="103">
        <v>610</v>
      </c>
      <c r="D17" s="102">
        <v>8369</v>
      </c>
      <c r="E17" s="102">
        <v>1568</v>
      </c>
      <c r="F17" s="102">
        <v>5337</v>
      </c>
      <c r="G17" s="103">
        <v>56</v>
      </c>
      <c r="H17" s="103">
        <v>0</v>
      </c>
      <c r="I17" s="103">
        <v>0</v>
      </c>
      <c r="J17" s="104">
        <v>15940</v>
      </c>
    </row>
    <row r="18" spans="2:10" x14ac:dyDescent="0.2">
      <c r="C18" s="107"/>
      <c r="D18" s="107"/>
      <c r="E18" s="107"/>
      <c r="F18" s="107"/>
      <c r="G18" s="107"/>
      <c r="H18" s="107"/>
      <c r="I18" s="107"/>
      <c r="J18" s="107"/>
    </row>
    <row r="19" spans="2:10" x14ac:dyDescent="0.2">
      <c r="B19" s="93" t="s">
        <v>352</v>
      </c>
      <c r="C19" s="100" t="s">
        <v>3</v>
      </c>
      <c r="D19" s="100" t="s">
        <v>39</v>
      </c>
      <c r="E19" s="100" t="s">
        <v>5</v>
      </c>
      <c r="F19" s="100" t="s">
        <v>6</v>
      </c>
      <c r="G19" s="100" t="s">
        <v>7</v>
      </c>
      <c r="H19" s="100" t="s">
        <v>8</v>
      </c>
      <c r="I19" s="100" t="s">
        <v>9</v>
      </c>
      <c r="J19" s="100" t="s">
        <v>328</v>
      </c>
    </row>
    <row r="20" spans="2:10" x14ac:dyDescent="0.2">
      <c r="B20" s="101" t="s">
        <v>347</v>
      </c>
      <c r="C20" s="105">
        <v>8930</v>
      </c>
      <c r="D20" s="108">
        <v>859028</v>
      </c>
      <c r="E20" s="105">
        <v>417335</v>
      </c>
      <c r="F20" s="105">
        <v>54591</v>
      </c>
      <c r="G20" s="105">
        <v>2824</v>
      </c>
      <c r="H20" s="105">
        <v>23370</v>
      </c>
      <c r="I20" s="105">
        <v>1015</v>
      </c>
      <c r="J20" s="106">
        <v>1364095</v>
      </c>
    </row>
    <row r="21" spans="2:10" x14ac:dyDescent="0.2">
      <c r="B21" s="101" t="s">
        <v>348</v>
      </c>
      <c r="C21" s="105">
        <v>8930</v>
      </c>
      <c r="D21" s="108"/>
      <c r="E21" s="105">
        <v>25822</v>
      </c>
      <c r="F21" s="105"/>
      <c r="G21" s="105"/>
      <c r="H21" s="105">
        <v>23370</v>
      </c>
      <c r="I21" s="105"/>
      <c r="J21" s="106">
        <v>55123</v>
      </c>
    </row>
    <row r="22" spans="2:10" x14ac:dyDescent="0.2">
      <c r="B22" s="101" t="s">
        <v>349</v>
      </c>
      <c r="C22" s="105"/>
      <c r="D22" s="108">
        <v>859028</v>
      </c>
      <c r="E22" s="105">
        <v>391513</v>
      </c>
      <c r="F22" s="105">
        <v>54591</v>
      </c>
      <c r="G22" s="105">
        <v>2824</v>
      </c>
      <c r="H22" s="105"/>
      <c r="I22" s="105">
        <v>1015</v>
      </c>
      <c r="J22" s="106">
        <v>1308972</v>
      </c>
    </row>
    <row r="24" spans="2:10" x14ac:dyDescent="0.2">
      <c r="B24" s="109" t="s">
        <v>353</v>
      </c>
      <c r="C24" s="110" t="s">
        <v>328</v>
      </c>
    </row>
    <row r="25" spans="2:10" x14ac:dyDescent="0.2">
      <c r="B25" s="111" t="s">
        <v>354</v>
      </c>
      <c r="C25" s="102">
        <v>73380</v>
      </c>
    </row>
    <row r="26" spans="2:10" x14ac:dyDescent="0.2">
      <c r="B26" s="111" t="s">
        <v>355</v>
      </c>
      <c r="C26" s="102">
        <v>1424</v>
      </c>
    </row>
    <row r="27" spans="2:10" x14ac:dyDescent="0.2">
      <c r="B27" s="111" t="s">
        <v>356</v>
      </c>
      <c r="C27" s="102">
        <v>74804</v>
      </c>
    </row>
  </sheetData>
  <mergeCells count="18">
    <mergeCell ref="O8:P8"/>
    <mergeCell ref="Q8:R8"/>
    <mergeCell ref="D14:D15"/>
    <mergeCell ref="J14:J15"/>
    <mergeCell ref="O2:P2"/>
    <mergeCell ref="Q2:R2"/>
    <mergeCell ref="G7:H7"/>
    <mergeCell ref="M7:N7"/>
    <mergeCell ref="O7:P7"/>
    <mergeCell ref="Q7:R7"/>
    <mergeCell ref="C2:D2"/>
    <mergeCell ref="E2:F2"/>
    <mergeCell ref="G2:H2"/>
    <mergeCell ref="I2:J2"/>
    <mergeCell ref="K2:L2"/>
    <mergeCell ref="M2:N2"/>
    <mergeCell ref="E8:F8"/>
    <mergeCell ref="G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0770-AE75-4954-8096-B2AD955CEADF}">
  <dimension ref="A1:W80"/>
  <sheetViews>
    <sheetView topLeftCell="A31" workbookViewId="0">
      <selection activeCell="S25" sqref="S25"/>
    </sheetView>
  </sheetViews>
  <sheetFormatPr baseColWidth="10" defaultColWidth="0" defaultRowHeight="14.25" zeroHeight="1" x14ac:dyDescent="0.2"/>
  <cols>
    <col min="1" max="1" width="7.28515625" style="22" customWidth="1"/>
    <col min="2" max="23" width="11.42578125" style="22" customWidth="1"/>
    <col min="24" max="16384" width="11.42578125" style="22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1E342DE6B5047BD425EF8B28752DF" ma:contentTypeVersion="19" ma:contentTypeDescription="Crear nuevo documento." ma:contentTypeScope="" ma:versionID="a56a88a7c8e279a5b1013cba42867204">
  <xsd:schema xmlns:xsd="http://www.w3.org/2001/XMLSchema" xmlns:xs="http://www.w3.org/2001/XMLSchema" xmlns:p="http://schemas.microsoft.com/office/2006/metadata/properties" xmlns:ns2="83a7f8e6-5efe-468a-9255-4345dbd38f72" xmlns:ns3="8008bc30-b54f-4c18-95f1-489dccd6f828" targetNamespace="http://schemas.microsoft.com/office/2006/metadata/properties" ma:root="true" ma:fieldsID="b9ea588f5ff5c78a07c8a5a63512da46" ns2:_="" ns3:_="">
    <xsd:import namespace="83a7f8e6-5efe-468a-9255-4345dbd38f72"/>
    <xsd:import namespace="8008bc30-b54f-4c18-95f1-489dccd6f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7f8e6-5efe-468a-9255-4345dbd38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276baee-6eaf-48e2-a172-1d07315ac7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8bc30-b54f-4c18-95f1-489dccd6f8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6f0108-08df-4b11-8923-0848124b57ea}" ma:internalName="TaxCatchAll" ma:showField="CatchAllData" ma:web="8008bc30-b54f-4c18-95f1-489dccd6f8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7f8e6-5efe-468a-9255-4345dbd38f72">
      <Terms xmlns="http://schemas.microsoft.com/office/infopath/2007/PartnerControls"/>
    </lcf76f155ced4ddcb4097134ff3c332f>
    <MediaLengthInSeconds xmlns="83a7f8e6-5efe-468a-9255-4345dbd38f72" xsi:nil="true"/>
    <SharedWithUsers xmlns="8008bc30-b54f-4c18-95f1-489dccd6f828">
      <UserInfo>
        <DisplayName/>
        <AccountId xsi:nil="true"/>
        <AccountType/>
      </UserInfo>
    </SharedWithUsers>
    <TaxCatchAll xmlns="8008bc30-b54f-4c18-95f1-489dccd6f828" xsi:nil="true"/>
  </documentManagement>
</p:properties>
</file>

<file path=customXml/itemProps1.xml><?xml version="1.0" encoding="utf-8"?>
<ds:datastoreItem xmlns:ds="http://schemas.openxmlformats.org/officeDocument/2006/customXml" ds:itemID="{C3C8B0B9-38AA-4A0F-A876-F28FCA2A8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B4AFE6-B6C0-4C51-AE8F-4D415B3FB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7f8e6-5efe-468a-9255-4345dbd38f72"/>
    <ds:schemaRef ds:uri="8008bc30-b54f-4c18-95f1-489dccd6f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016F2C-C479-4602-B173-8AC667887C39}">
  <ds:schemaRefs>
    <ds:schemaRef ds:uri="http://schemas.microsoft.com/office/2006/metadata/properties"/>
    <ds:schemaRef ds:uri="http://schemas.microsoft.com/office/infopath/2007/PartnerControls"/>
    <ds:schemaRef ds:uri="83a7f8e6-5efe-468a-9255-4345dbd38f72"/>
    <ds:schemaRef ds:uri="8008bc30-b54f-4c18-95f1-489dccd6f828"/>
  </ds:schemaRefs>
</ds:datastoreItem>
</file>

<file path=docMetadata/LabelInfo.xml><?xml version="1.0" encoding="utf-8"?>
<clbl:labelList xmlns:clbl="http://schemas.microsoft.com/office/2020/mipLabelMetadata">
  <clbl:label id="{f56440b0-bb43-4d81-a621-bc28eeeaa1f1}" enabled="1" method="Privileged" siteId="{d49de431-8ec2-4627-95dc-a1b041bbab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DataPack</vt:lpstr>
      <vt:lpstr>Social 2024</vt:lpstr>
      <vt:lpstr>Env 2024</vt:lpstr>
      <vt:lpstr>Gov 2024</vt:lpstr>
      <vt:lpstr>1Q 2025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 Mauricio Reyes Garavito</dc:creator>
  <cp:keywords/>
  <dc:description/>
  <cp:lastModifiedBy>Mauricio Reyes Garavito</cp:lastModifiedBy>
  <cp:revision/>
  <dcterms:created xsi:type="dcterms:W3CDTF">2022-07-19T17:25:53Z</dcterms:created>
  <dcterms:modified xsi:type="dcterms:W3CDTF">2025-05-06T14:35:15Z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0x0101005111E342DE6B5047BD425EF8B28752DF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